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Č\PČ 2023\P1623 Opěrná stěna pro skladování inertního posypu, SÚS PAK\02. Rozpočet\"/>
    </mc:Choice>
  </mc:AlternateContent>
  <xr:revisionPtr revIDLastSave="0" documentId="13_ncr:11_{EABE8B6F-0146-480E-97A8-16793F6FFE2B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1-01 1.Re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'D1-01 1.Rev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'D1-01 1.Rev Pol'!$A$1:$Y$115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60" i="1" s="1"/>
  <c r="J58" i="1" s="1"/>
  <c r="I53" i="1"/>
  <c r="I52" i="1"/>
  <c r="I51" i="1"/>
  <c r="I50" i="1"/>
  <c r="I49" i="1"/>
  <c r="G41" i="1"/>
  <c r="H41" i="1" s="1"/>
  <c r="I41" i="1" s="1"/>
  <c r="F41" i="1"/>
  <c r="G40" i="1"/>
  <c r="F40" i="1"/>
  <c r="G39" i="1"/>
  <c r="F39" i="1"/>
  <c r="G105" i="12"/>
  <c r="BA103" i="12"/>
  <c r="BA101" i="12"/>
  <c r="BA99" i="12"/>
  <c r="BA97" i="12"/>
  <c r="BA93" i="12"/>
  <c r="BA91" i="12"/>
  <c r="BA86" i="12"/>
  <c r="BA79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1" i="12"/>
  <c r="I31" i="12"/>
  <c r="K31" i="12"/>
  <c r="M31" i="12"/>
  <c r="O31" i="12"/>
  <c r="Q31" i="12"/>
  <c r="V31" i="12"/>
  <c r="G34" i="12"/>
  <c r="I34" i="12"/>
  <c r="K34" i="12"/>
  <c r="M34" i="12"/>
  <c r="O34" i="12"/>
  <c r="Q34" i="12"/>
  <c r="V34" i="12"/>
  <c r="G36" i="12"/>
  <c r="O36" i="12"/>
  <c r="G37" i="12"/>
  <c r="I37" i="12"/>
  <c r="I36" i="12" s="1"/>
  <c r="K37" i="12"/>
  <c r="K36" i="12" s="1"/>
  <c r="M37" i="12"/>
  <c r="M36" i="12" s="1"/>
  <c r="O37" i="12"/>
  <c r="Q37" i="12"/>
  <c r="Q36" i="12" s="1"/>
  <c r="V37" i="12"/>
  <c r="V36" i="12" s="1"/>
  <c r="G41" i="12"/>
  <c r="K41" i="12"/>
  <c r="O41" i="12"/>
  <c r="V41" i="12"/>
  <c r="G42" i="12"/>
  <c r="I42" i="12"/>
  <c r="I41" i="12" s="1"/>
  <c r="K42" i="12"/>
  <c r="M42" i="12"/>
  <c r="M41" i="12" s="1"/>
  <c r="O42" i="12"/>
  <c r="Q42" i="12"/>
  <c r="Q41" i="12" s="1"/>
  <c r="V42" i="12"/>
  <c r="G46" i="12"/>
  <c r="G47" i="12"/>
  <c r="I47" i="12"/>
  <c r="I46" i="12" s="1"/>
  <c r="K47" i="12"/>
  <c r="M47" i="12"/>
  <c r="O47" i="12"/>
  <c r="Q47" i="12"/>
  <c r="Q46" i="12" s="1"/>
  <c r="V47" i="12"/>
  <c r="G49" i="12"/>
  <c r="M49" i="12" s="1"/>
  <c r="I49" i="12"/>
  <c r="K49" i="12"/>
  <c r="K46" i="12" s="1"/>
  <c r="O49" i="12"/>
  <c r="Q49" i="12"/>
  <c r="V49" i="12"/>
  <c r="V46" i="12" s="1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O46" i="12" s="1"/>
  <c r="Q54" i="12"/>
  <c r="V54" i="12"/>
  <c r="I57" i="12"/>
  <c r="Q57" i="12"/>
  <c r="G58" i="12"/>
  <c r="M58" i="12" s="1"/>
  <c r="M57" i="12" s="1"/>
  <c r="I58" i="12"/>
  <c r="K58" i="12"/>
  <c r="K57" i="12" s="1"/>
  <c r="O58" i="12"/>
  <c r="O57" i="12" s="1"/>
  <c r="Q58" i="12"/>
  <c r="V58" i="12"/>
  <c r="V57" i="12" s="1"/>
  <c r="G62" i="12"/>
  <c r="G61" i="12" s="1"/>
  <c r="I62" i="12"/>
  <c r="K62" i="12"/>
  <c r="K61" i="12" s="1"/>
  <c r="O62" i="12"/>
  <c r="O61" i="12" s="1"/>
  <c r="Q62" i="12"/>
  <c r="V62" i="12"/>
  <c r="V61" i="12" s="1"/>
  <c r="G66" i="12"/>
  <c r="I66" i="12"/>
  <c r="I61" i="12" s="1"/>
  <c r="K66" i="12"/>
  <c r="M66" i="12"/>
  <c r="O66" i="12"/>
  <c r="Q66" i="12"/>
  <c r="Q61" i="12" s="1"/>
  <c r="V66" i="12"/>
  <c r="G70" i="12"/>
  <c r="K70" i="12"/>
  <c r="O70" i="12"/>
  <c r="V70" i="12"/>
  <c r="G71" i="12"/>
  <c r="I71" i="12"/>
  <c r="I70" i="12" s="1"/>
  <c r="K71" i="12"/>
  <c r="M71" i="12"/>
  <c r="M70" i="12" s="1"/>
  <c r="O71" i="12"/>
  <c r="Q71" i="12"/>
  <c r="Q70" i="12" s="1"/>
  <c r="V71" i="12"/>
  <c r="G72" i="12"/>
  <c r="O72" i="12"/>
  <c r="G73" i="12"/>
  <c r="I73" i="12"/>
  <c r="I72" i="12" s="1"/>
  <c r="K73" i="12"/>
  <c r="M73" i="12"/>
  <c r="O73" i="12"/>
  <c r="Q73" i="12"/>
  <c r="Q72" i="12" s="1"/>
  <c r="V73" i="12"/>
  <c r="G74" i="12"/>
  <c r="M74" i="12" s="1"/>
  <c r="I74" i="12"/>
  <c r="K74" i="12"/>
  <c r="K72" i="12" s="1"/>
  <c r="O74" i="12"/>
  <c r="Q74" i="12"/>
  <c r="V74" i="12"/>
  <c r="V72" i="12" s="1"/>
  <c r="G75" i="12"/>
  <c r="I75" i="12"/>
  <c r="K75" i="12"/>
  <c r="M75" i="12"/>
  <c r="O75" i="12"/>
  <c r="Q75" i="12"/>
  <c r="V75" i="12"/>
  <c r="G76" i="12"/>
  <c r="G77" i="12"/>
  <c r="I77" i="12"/>
  <c r="I76" i="12" s="1"/>
  <c r="K77" i="12"/>
  <c r="M77" i="12"/>
  <c r="O77" i="12"/>
  <c r="Q77" i="12"/>
  <c r="Q76" i="12" s="1"/>
  <c r="V77" i="12"/>
  <c r="G78" i="12"/>
  <c r="M78" i="12" s="1"/>
  <c r="I78" i="12"/>
  <c r="K78" i="12"/>
  <c r="K76" i="12" s="1"/>
  <c r="O78" i="12"/>
  <c r="Q78" i="12"/>
  <c r="V78" i="12"/>
  <c r="V76" i="12" s="1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O76" i="12" s="1"/>
  <c r="Q81" i="12"/>
  <c r="V81" i="12"/>
  <c r="I82" i="12"/>
  <c r="Q82" i="12"/>
  <c r="G83" i="12"/>
  <c r="M83" i="12" s="1"/>
  <c r="M82" i="12" s="1"/>
  <c r="I83" i="12"/>
  <c r="K83" i="12"/>
  <c r="K82" i="12" s="1"/>
  <c r="O83" i="12"/>
  <c r="O82" i="12" s="1"/>
  <c r="Q83" i="12"/>
  <c r="V83" i="12"/>
  <c r="V82" i="12" s="1"/>
  <c r="G85" i="12"/>
  <c r="G84" i="12" s="1"/>
  <c r="I85" i="12"/>
  <c r="K85" i="12"/>
  <c r="K84" i="12" s="1"/>
  <c r="O85" i="12"/>
  <c r="O84" i="12" s="1"/>
  <c r="Q85" i="12"/>
  <c r="V85" i="12"/>
  <c r="V84" i="12" s="1"/>
  <c r="G90" i="12"/>
  <c r="I90" i="12"/>
  <c r="I84" i="12" s="1"/>
  <c r="K90" i="12"/>
  <c r="M90" i="12"/>
  <c r="O90" i="12"/>
  <c r="Q90" i="12"/>
  <c r="Q84" i="12" s="1"/>
  <c r="V90" i="12"/>
  <c r="G92" i="12"/>
  <c r="M92" i="12" s="1"/>
  <c r="I92" i="12"/>
  <c r="K92" i="12"/>
  <c r="O92" i="12"/>
  <c r="Q92" i="12"/>
  <c r="V92" i="12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AE105" i="12"/>
  <c r="I20" i="1"/>
  <c r="I19" i="1"/>
  <c r="I18" i="1"/>
  <c r="I17" i="1"/>
  <c r="F42" i="1"/>
  <c r="G42" i="1"/>
  <c r="G25" i="1" s="1"/>
  <c r="A25" i="1" s="1"/>
  <c r="A26" i="1" s="1"/>
  <c r="G26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G28" i="1"/>
  <c r="G23" i="1"/>
  <c r="A23" i="1" s="1"/>
  <c r="A24" i="1" s="1"/>
  <c r="G24" i="1" s="1"/>
  <c r="A27" i="1" s="1"/>
  <c r="A29" i="1" s="1"/>
  <c r="G29" i="1" s="1"/>
  <c r="G27" i="1" s="1"/>
  <c r="M76" i="12"/>
  <c r="M72" i="12"/>
  <c r="M46" i="12"/>
  <c r="M85" i="12"/>
  <c r="M84" i="12" s="1"/>
  <c r="G82" i="12"/>
  <c r="M62" i="12"/>
  <c r="M61" i="12" s="1"/>
  <c r="G57" i="12"/>
  <c r="M9" i="12"/>
  <c r="M8" i="12" s="1"/>
  <c r="AF105" i="12"/>
  <c r="J49" i="1"/>
  <c r="J51" i="1"/>
  <c r="J53" i="1"/>
  <c r="J55" i="1"/>
  <c r="J57" i="1"/>
  <c r="J59" i="1"/>
  <c r="J50" i="1"/>
  <c r="J52" i="1"/>
  <c r="J54" i="1"/>
  <c r="J56" i="1"/>
  <c r="I39" i="1"/>
  <c r="I42" i="1" s="1"/>
  <c r="J41" i="1" s="1"/>
  <c r="J60" i="1" l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Karel Marek</author>
  </authors>
  <commentList>
    <comment ref="S6" authorId="0" shapeId="0" xr:uid="{3A7B7140-1D8B-430A-9B21-71A29695E8A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A7B813A-8199-42C1-BB5A-3FD0A41CF58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<sst xmlns="http://schemas.openxmlformats.org/spreadsheetml/2006/main" count="609" uniqueCount="266">
  <si>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</si>
  <si>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</si>
  <si>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</si>
  <si>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</si>
  <si>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</si>
  <si>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</si>
  <si>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</si>
  <si>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</si>
  <si>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</si>
  <si>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</si>
  <si>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</si>
  <si>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</si>
  <si>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</si>
  <si>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</si>
  <si>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</si>
  <si>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</si>
  <si>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</si>
  <si>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</si>
  <si>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</si>
  <si>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</si>
  <si>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</si>
  <si>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</si>
  <si>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</si>
  <si>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</si>
  <si>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</si>
  <si>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</si>
  <si>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</si>
  <si>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</si>
  <si>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</si>
  <si>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</si>
  <si>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</si>
  <si>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</si>
  <si>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</si>
  <si>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</si>
  <si>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</si>
  <si>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</si>
  <si>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</si>
  <si>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</si>
  <si>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</si>
  <si>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</si>
  <si>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</si>
  <si>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</si>
  <si>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</si>
  <si>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1.Rev</t>
  </si>
  <si>
    <t>SÚS, CM Polička - opěrná stěna</t>
  </si>
  <si>
    <t>D1-01</t>
  </si>
  <si>
    <t>Opěrná stěna pro skladování materiálu</t>
  </si>
  <si>
    <t>Objekt:</t>
  </si>
  <si>
    <t>Rozpočet:</t>
  </si>
  <si>
    <t>Ing. Martin Kozáček</t>
  </si>
  <si>
    <t>Ing. Petr Stehlík</t>
  </si>
  <si>
    <t>R0723</t>
  </si>
  <si>
    <t>SÚS, Cestmistrovství Polička</t>
  </si>
  <si>
    <t>Správa a údržba silnic Pardubického kraje</t>
  </si>
  <si>
    <t>Doubravice 98,</t>
  </si>
  <si>
    <t>Pardubice-Doubravice</t>
  </si>
  <si>
    <t>53353</t>
  </si>
  <si>
    <t>00085031</t>
  </si>
  <si>
    <t>CZ00085031</t>
  </si>
  <si>
    <t>APOLO CZ s.r.o.</t>
  </si>
  <si>
    <t>Tyršova 155</t>
  </si>
  <si>
    <t>Polička-Horní Předměstí</t>
  </si>
  <si>
    <t>57201</t>
  </si>
  <si>
    <t>27492851</t>
  </si>
  <si>
    <t>CZ27492851</t>
  </si>
  <si>
    <t>20.10.2023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</si>
  <si>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</si>
  <si>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</si>
  <si>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</si>
  <si>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</si>
  <si>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</si>
  <si>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</si>
  <si>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</si>
  <si>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</si>
  <si>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</si>
  <si>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</si>
  <si>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</si>
  <si>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</si>
  <si>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</si>
  <si>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63</t>
  </si>
  <si>
    <t>Podlahy a podlahové konstrukce</t>
  </si>
  <si>
    <t>94</t>
  </si>
  <si>
    <t>Lešení a stavební výtahy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</si>
  <si>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</si>
  <si>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</si>
  <si>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</si>
  <si>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</si>
  <si>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</si>
  <si>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</si>
  <si>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</si>
  <si>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</si>
  <si>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</si>
  <si>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</si>
  <si>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</si>
  <si>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</si>
  <si>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</si>
  <si>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</si>
  <si>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</si>
  <si>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</si>
  <si>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</si>
  <si>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</si>
  <si>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</si>
  <si>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</si>
  <si>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</si>
  <si>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</si>
  <si>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</si>
  <si>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</si>
  <si>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</si>
  <si>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</si>
  <si>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</si>
  <si>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</si>
  <si>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</si>
  <si>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</si>
  <si>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</si>
  <si>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</si>
  <si>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</si>
  <si>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</si>
  <si>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</si>
  <si>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</si>
  <si>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</si>
  <si>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111201101</t>
  </si>
  <si>
    <t>Odstranění křovin i s kořeny na ploše do 1000 m2</t>
  </si>
  <si>
    <t>m2</t>
  </si>
  <si>
    <t>RTS 22/ I</t>
  </si>
  <si>
    <t>Práce</t>
  </si>
  <si>
    <t>Běžná</t>
  </si>
  <si>
    <t>POL1_</t>
  </si>
  <si>
    <t>113108315</t>
  </si>
  <si>
    <t>Odstranění asfaltové vrstvy pl. do 50 m2, tl.15 cm</t>
  </si>
  <si>
    <t>Indiv</t>
  </si>
  <si>
    <t>pro základy : 35,0*2,20</t>
  </si>
  <si>
    <t>VV</t>
  </si>
  <si>
    <t>4*8,20*2,50</t>
  </si>
  <si>
    <t>122201102</t>
  </si>
  <si>
    <t>Odkopávky nezapažené v hor. 3 do 1000 m3</t>
  </si>
  <si>
    <t>m3</t>
  </si>
  <si>
    <t>Odkopání svahu za halou : (2,95/2)*37,5*3,20</t>
  </si>
  <si>
    <t>132201210</t>
  </si>
  <si>
    <t>Hloubení rýh š.do 200 cm hor.3 do 50 m3,STROJNĚ</t>
  </si>
  <si>
    <t>pro základy - dlouhá strana : 33,7*2,50*1,15</t>
  </si>
  <si>
    <t>pro základy - příčné stěny : 3*8,20*2,50*1,10</t>
  </si>
  <si>
    <t>8,20*2,50*1,55</t>
  </si>
  <si>
    <t>132201219</t>
  </si>
  <si>
    <t>Přípl.za lepivost,hloubení rýh 200cm,hor.3,STROJNĚ</t>
  </si>
  <si>
    <t>Odkaz na mn. položky pořadí 4 : 196,31250</t>
  </si>
  <si>
    <t>161101101</t>
  </si>
  <si>
    <t>Svislé přemístění výkopku z hor.1-4 do 2,5 m</t>
  </si>
  <si>
    <t>162701105</t>
  </si>
  <si>
    <t>Vodorovné přemístění výkopku z hor.1-4 do 10000 m</t>
  </si>
  <si>
    <t>162701109</t>
  </si>
  <si>
    <t>Příplatek k vod. přemístění hor.1-4 za další 1 km</t>
  </si>
  <si>
    <t>(177,0+196,312)*10</t>
  </si>
  <si>
    <t>174101101</t>
  </si>
  <si>
    <t>Zásyp jam, rýh, šachet se zhutněním</t>
  </si>
  <si>
    <t>po výkopech podél stěn : 177,0*0,75</t>
  </si>
  <si>
    <t>199000005</t>
  </si>
  <si>
    <t>Poplatek za skládku zeminy 1- 4, č. dle katal. odpadů 17 05 04</t>
  </si>
  <si>
    <t>t</t>
  </si>
  <si>
    <t xml:space="preserve">výkopy - zásypy : </t>
  </si>
  <si>
    <t>Odkaz na mn. položky pořadí 7 : 196,31250*1,5</t>
  </si>
  <si>
    <t>58337345</t>
  </si>
  <si>
    <t>Štěrkopísek frakce 0-32 C</t>
  </si>
  <si>
    <t>SPCM</t>
  </si>
  <si>
    <t>Specifikace</t>
  </si>
  <si>
    <t>POL3_</t>
  </si>
  <si>
    <t>po výkopech podél stěn : 177*0,25*1,6</t>
  </si>
  <si>
    <t>Po výkopech základových pasů : 196,312*0,25*1,6</t>
  </si>
  <si>
    <t>182001121</t>
  </si>
  <si>
    <t>Plošná úprava terénu, nerovnosti do 15 cm v rovině</t>
  </si>
  <si>
    <t>úprava terénu u souseda : 98,59</t>
  </si>
  <si>
    <t>275313811</t>
  </si>
  <si>
    <t>Beton základových patek prostý C 30/37 XC4, XF1, XA2</t>
  </si>
  <si>
    <t xml:space="preserve">základové pasy : </t>
  </si>
  <si>
    <t>pro základy - dlouhá strana : 33,2*2,50*0,4</t>
  </si>
  <si>
    <t>pro základy - příčné stěny : 4*8,20*2,50*0,40</t>
  </si>
  <si>
    <t>631313311</t>
  </si>
  <si>
    <t>Mazanina betonová tl. 8 - 12 cm C -/7,5</t>
  </si>
  <si>
    <t xml:space="preserve">podkaldní beton : </t>
  </si>
  <si>
    <t>pro základy - dlouhá strana : 33,2*2,70*0,1</t>
  </si>
  <si>
    <t>pro základy - příčné stěny : 4*8,20*2,70*0,1</t>
  </si>
  <si>
    <t>311321826</t>
  </si>
  <si>
    <t>Železobeton nadzákladových zdí pohledový C 30/37 XC4, XF1, XA2</t>
  </si>
  <si>
    <t>stěny : 18,61+22,25+19+20,6+21,6+19,36+1,85+20,2</t>
  </si>
  <si>
    <t>311351805</t>
  </si>
  <si>
    <t>Bednění nadzákl.zdí,pohled.hl.,oboustranné-zřízení</t>
  </si>
  <si>
    <t>bednění základů : 69,0</t>
  </si>
  <si>
    <t>bednění stěn : (166,5*2)+(10,40*4,25)*2+(10,0*4,65)*2+(10,0*5,65)*2+(10,40*5,65)*2</t>
  </si>
  <si>
    <t>311351806</t>
  </si>
  <si>
    <t>Bednění nadzákl.zdí,pohled.hl.,oboustr.-odstranění</t>
  </si>
  <si>
    <t>Odkaz na mn. položky pořadí 16 : 813,92000</t>
  </si>
  <si>
    <t>311361821</t>
  </si>
  <si>
    <t>Výztuž nadzáklad. zdí z betonářské oceli 10505 (R)</t>
  </si>
  <si>
    <t>základy + stěny : 34489,528*0,001</t>
  </si>
  <si>
    <t>Koeficient : 0,05</t>
  </si>
  <si>
    <t>941955004</t>
  </si>
  <si>
    <t>Lešení lehké pomocné, výška podlahy do 3,5 m</t>
  </si>
  <si>
    <t>33,2*1,2*2</t>
  </si>
  <si>
    <t>((10-1,5)*1,2*2)*4</t>
  </si>
  <si>
    <t>577142112</t>
  </si>
  <si>
    <t>Beton asfaltový ACO 11+, ACO 16+, nad 3 m, tl.5 cm plochy 101-200 m2</t>
  </si>
  <si>
    <t>dlouhá strana : 33,7*2</t>
  </si>
  <si>
    <t>příčné stěny : 8,20*2,5*2+8,2*(2,5+1,5)</t>
  </si>
  <si>
    <t>navazující plocha : 35,0</t>
  </si>
  <si>
    <t>577142122</t>
  </si>
  <si>
    <t>Beton asfalt. ACL 16+ ložný, š. nad 3 m, tl. 5 cm plochy 101-200 m2</t>
  </si>
  <si>
    <t>dlouhá strana : 33,7*2,0</t>
  </si>
  <si>
    <t>příčné stěny : 4*8,20*2,0*3</t>
  </si>
  <si>
    <t>navazující plocha : 30,0</t>
  </si>
  <si>
    <t>998012021</t>
  </si>
  <si>
    <t>Přesun hmot pro budovy monolitické výšky do 6 m</t>
  </si>
  <si>
    <t>Přesun hmot</t>
  </si>
  <si>
    <t>POL7_</t>
  </si>
  <si>
    <t>767911130</t>
  </si>
  <si>
    <t>Montáž oplocení z pletiva v.do 2,0 m,napínací drát vč. dodávky pletiva, napínacího drátu a napínáku</t>
  </si>
  <si>
    <t>m</t>
  </si>
  <si>
    <t>767911822</t>
  </si>
  <si>
    <t>Demontáž drátěného pletiva výšky do 2,0 m</t>
  </si>
  <si>
    <t>313110020</t>
  </si>
  <si>
    <t>Tkanina se čtvercovými oky 15 3110  2,0/0,8 mm pozink</t>
  </si>
  <si>
    <t>979081111</t>
  </si>
  <si>
    <t>Odvoz suti a vybour. hmot na skládku do 1 km</t>
  </si>
  <si>
    <t>Přesun suti</t>
  </si>
  <si>
    <t>POL8_</t>
  </si>
  <si>
    <t>979081121</t>
  </si>
  <si>
    <t>Příplatek k odvozu za každý další 1 km</t>
  </si>
  <si>
    <t>- Skládku zemin, suti a stavebního odpadu předpokládáme z hlediska dopravní vzdálenosti do 15 km. Zhotovitel musí již ve fázi nabídky prověřit možnosti skládkování v okolí s ohledem na ceny za uložení odpadu, a do nabídky nacenit svoji kalkulaci dopravní vzdálenosti bez ohledu na dopravní vzdálenosti předpokládané v projektu.</t>
  </si>
  <si>
    <t>POP</t>
  </si>
  <si>
    <t>979082111</t>
  </si>
  <si>
    <t>Vnitrostaveništní doprava suti do 10 m</t>
  </si>
  <si>
    <t>979990112</t>
  </si>
  <si>
    <t>Poplatek za uložení suti - obal. kamenivo, asfalt, skupina odpadu 170302</t>
  </si>
  <si>
    <t>005121 R</t>
  </si>
  <si>
    <t>Zařízení staveniště</t>
  </si>
  <si>
    <t>Soubor</t>
  </si>
  <si>
    <t>VRN</t>
  </si>
  <si>
    <t>POL99_8</t>
  </si>
  <si>
    <t>004111020R</t>
  </si>
  <si>
    <t xml:space="preserve">Vypracování projektové dokumentace </t>
  </si>
  <si>
    <t>Náklady spojené s vypracováním projektové dokumentace zajišťované zhotovitelem, většinou v obsahu a rozsahu dílenské, výrobní a montážní dokumentace stavby.</t>
  </si>
  <si>
    <t/>
  </si>
  <si>
    <t>Především:</t>
  </si>
  <si>
    <t>- výkresy výztuže a podrobností ŽB konstrukcí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</si>
  <si>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</si>
  <si>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</si>
  <si>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</si>
  <si>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00523  R</t>
  </si>
  <si>
    <t>Zkoušky a revize</t>
  </si>
  <si>
    <t>Náklady zhotovitele související s prováděním dílčích i komplexních zkoušek a revizí předepsaných projektem, technickými normami nebo objednatelem (dle plánu řízení a kontroly jakosti, jak je uvedeno v návrhu smlouvy o dílo) a které jsou pro provedení a kolaudaci díla nezbytné.</t>
  </si>
  <si>
    <t>Jedná se především:</t>
  </si>
  <si>
    <t>- zkoušky geotechnika, přejímka základových spár statikem nebo geotechnikem, apod.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</si>
  <si>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</si>
  <si>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</si>
  <si>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 - 3 paré v tištěné podobě + 1x elektronicky na CD.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</si>
  <si>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</si>
  <si>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</si>
  <si>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 a dle návrhu SOD. 3 paré v tištěné podobě + 1x elektronicky na CD. Jedná se o vyhotovení geometrického plánu pro zápis staveb do katastru nemovitostí a zaměření celé stavby (rozsah komunikací a zpevněných ploch, skutečná trasa inženýrských sítí atd.) pro jejich zápis do GIS.</t>
  </si>
  <si>
    <t>005261010R</t>
  </si>
  <si>
    <t>Pojištění dodavatele a pojištění díla</t>
  </si>
  <si>
    <t>Náklady zhotovitele spojené s povinným pojištěním dodavatele nebo stavebního díla či jeho části nebo odpovědnosti za škodu, jak je uvedeno v návrhu SoD.</t>
  </si>
  <si>
    <t>005261020R</t>
  </si>
  <si>
    <t>Bankovní záruky</t>
  </si>
  <si>
    <t>Náklady zhotovitele spojené se zřízením zajišťovacích bankovních záruk po celou dobu realizace díla a celou záruční dobu, jak je uvedeno v návrhu SoD (pokud je zadavatel v návrhu SOD požaduje).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</si>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</sst>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5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8" fillId="0" borderId="18" xfId="0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po-apl\RT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0" t="s">
        <v>41</v>
      </c>
      <c r="B2" s="70"/>
      <c r="C2" s="70"/>
      <c r="D2" s="70"/>
      <c r="E2" s="70"/>
      <c r="F2" s="70"/>
      <c r="G2" s="70"/>
    </row>
  </sheetData>
  <sheetProtection algorithmName="SHA-512" hashValue="UVrvne8VKTZe//ouIzkhjKeMvPlaBUzHpa5i2MbJYDgsDjWCcQDmu0Ahc9qIEnQAFQj9pnl2vFkzE0ikTJ9SGg==" saltValue="kW0MwzI2hI28hX5e0Zcny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1" zoomScaleNormal="100" zoomScaleSheetLayoutView="75" workbookViewId="0">
      <selection activeCell="D14" sqref="D14:E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1" t="s">
        <v>4</v>
      </c>
      <c r="C1" s="72"/>
      <c r="D1" s="72"/>
      <c r="E1" s="72"/>
      <c r="F1" s="72"/>
      <c r="G1" s="72"/>
      <c r="H1" s="72"/>
      <c r="I1" s="72"/>
      <c r="J1" s="73"/>
    </row>
    <row r="2" spans="1:15" ht="36" customHeight="1" x14ac:dyDescent="0.2">
      <c r="A2" s="2"/>
      <c r="B2" s="106" t="s">
        <v>24</v>
      </c>
      <c r="C2" s="107"/>
      <c r="D2" s="108" t="s">
        <v>51</v>
      </c>
      <c r="E2" s="109" t="s">
        <v>52</v>
      </c>
      <c r="F2" s="110"/>
      <c r="G2" s="110"/>
      <c r="H2" s="110"/>
      <c r="I2" s="110"/>
      <c r="J2" s="111"/>
      <c r="O2" s="1"/>
    </row>
    <row r="3" spans="1:15" ht="27" customHeight="1" x14ac:dyDescent="0.2">
      <c r="A3" s="2"/>
      <c r="B3" s="112" t="s">
        <v>47</v>
      </c>
      <c r="C3" s="107"/>
      <c r="D3" s="113" t="s">
        <v>45</v>
      </c>
      <c r="E3" s="114" t="s">
        <v>46</v>
      </c>
      <c r="F3" s="115"/>
      <c r="G3" s="115"/>
      <c r="H3" s="115"/>
      <c r="I3" s="115"/>
      <c r="J3" s="116"/>
    </row>
    <row r="4" spans="1:15" ht="23.25" customHeight="1" x14ac:dyDescent="0.2">
      <c r="A4" s="102">
        <v>3434372</v>
      </c>
      <c r="B4" s="117" t="s">
        <v>48</v>
      </c>
      <c r="C4" s="118"/>
      <c r="D4" s="119" t="s">
        <v>43</v>
      </c>
      <c r="E4" s="120" t="s">
        <v>44</v>
      </c>
      <c r="F4" s="121"/>
      <c r="G4" s="121"/>
      <c r="H4" s="121"/>
      <c r="I4" s="121"/>
      <c r="J4" s="122"/>
    </row>
    <row r="5" spans="1:15" ht="24" customHeight="1" x14ac:dyDescent="0.2">
      <c r="A5" s="2"/>
      <c r="B5" s="30" t="s">
        <v>23</v>
      </c>
      <c r="D5" s="123" t="s">
        <v>53</v>
      </c>
      <c r="E5" s="85"/>
      <c r="F5" s="85"/>
      <c r="G5" s="85"/>
      <c r="H5" s="18" t="s">
        <v>42</v>
      </c>
      <c r="I5" s="125" t="s">
        <v>57</v>
      </c>
      <c r="J5" s="8"/>
    </row>
    <row r="6" spans="1:15" ht="15.75" customHeight="1" x14ac:dyDescent="0.2">
      <c r="A6" s="2"/>
      <c r="B6" s="27"/>
      <c r="C6" s="52"/>
      <c r="D6" s="105" t="s">
        <v>54</v>
      </c>
      <c r="E6" s="86"/>
      <c r="F6" s="86"/>
      <c r="G6" s="86"/>
      <c r="H6" s="18" t="s">
        <v>36</v>
      </c>
      <c r="I6" s="125" t="s">
        <v>58</v>
      </c>
      <c r="J6" s="8"/>
    </row>
    <row r="7" spans="1:15" ht="15.75" customHeight="1" x14ac:dyDescent="0.2">
      <c r="A7" s="2"/>
      <c r="B7" s="28"/>
      <c r="C7" s="53"/>
      <c r="D7" s="103" t="s">
        <v>56</v>
      </c>
      <c r="E7" s="124" t="s">
        <v>55</v>
      </c>
      <c r="F7" s="87"/>
      <c r="G7" s="87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04" t="s">
        <v>59</v>
      </c>
      <c r="H8" s="18" t="s">
        <v>42</v>
      </c>
      <c r="I8" s="125" t="s">
        <v>63</v>
      </c>
      <c r="J8" s="8"/>
    </row>
    <row r="9" spans="1:15" ht="15.75" hidden="1" customHeight="1" x14ac:dyDescent="0.2">
      <c r="A9" s="2"/>
      <c r="B9" s="2"/>
      <c r="D9" s="104" t="s">
        <v>60</v>
      </c>
      <c r="H9" s="18" t="s">
        <v>36</v>
      </c>
      <c r="I9" s="125" t="s">
        <v>64</v>
      </c>
      <c r="J9" s="8"/>
    </row>
    <row r="10" spans="1:15" ht="15.75" hidden="1" customHeight="1" x14ac:dyDescent="0.2">
      <c r="A10" s="2"/>
      <c r="B10" s="34"/>
      <c r="C10" s="53"/>
      <c r="D10" s="103" t="s">
        <v>62</v>
      </c>
      <c r="E10" s="126" t="s">
        <v>61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278" t="s">
        <v>49</v>
      </c>
      <c r="E14" s="278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5"/>
      <c r="D15" s="51"/>
      <c r="E15" s="80"/>
      <c r="F15" s="80"/>
      <c r="G15" s="81"/>
      <c r="H15" s="81"/>
      <c r="I15" s="81" t="s">
        <v>31</v>
      </c>
      <c r="J15" s="82"/>
    </row>
    <row r="16" spans="1:15" ht="23.25" customHeight="1" x14ac:dyDescent="0.2">
      <c r="A16" s="194" t="s">
        <v>26</v>
      </c>
      <c r="B16" s="37" t="s">
        <v>26</v>
      </c>
      <c r="C16" s="56"/>
      <c r="D16" s="57"/>
      <c r="E16" s="77"/>
      <c r="F16" s="78"/>
      <c r="G16" s="77"/>
      <c r="H16" s="78"/>
      <c r="I16" s="77">
        <f>SUMIF(F49:F59,A16,I49:I59)+SUMIF(F49:F59,"PSU",I49:I59)</f>
        <v>0</v>
      </c>
      <c r="J16" s="79"/>
    </row>
    <row r="17" spans="1:10" ht="23.25" customHeight="1" x14ac:dyDescent="0.2">
      <c r="A17" s="194" t="s">
        <v>27</v>
      </c>
      <c r="B17" s="37" t="s">
        <v>27</v>
      </c>
      <c r="C17" s="56"/>
      <c r="D17" s="57"/>
      <c r="E17" s="77"/>
      <c r="F17" s="78"/>
      <c r="G17" s="77"/>
      <c r="H17" s="78"/>
      <c r="I17" s="77">
        <f>SUMIF(F49:F59,A17,I49:I59)</f>
        <v>0</v>
      </c>
      <c r="J17" s="79"/>
    </row>
    <row r="18" spans="1:10" ht="23.25" customHeight="1" x14ac:dyDescent="0.2">
      <c r="A18" s="194" t="s">
        <v>28</v>
      </c>
      <c r="B18" s="37" t="s">
        <v>28</v>
      </c>
      <c r="C18" s="56"/>
      <c r="D18" s="57"/>
      <c r="E18" s="77"/>
      <c r="F18" s="78"/>
      <c r="G18" s="77"/>
      <c r="H18" s="78"/>
      <c r="I18" s="77">
        <f>SUMIF(F49:F59,A18,I49:I59)</f>
        <v>0</v>
      </c>
      <c r="J18" s="79"/>
    </row>
    <row r="19" spans="1:10" ht="23.25" customHeight="1" x14ac:dyDescent="0.2">
      <c r="A19" s="194" t="s">
        <v>90</v>
      </c>
      <c r="B19" s="37" t="s">
        <v>29</v>
      </c>
      <c r="C19" s="56"/>
      <c r="D19" s="57"/>
      <c r="E19" s="77"/>
      <c r="F19" s="78"/>
      <c r="G19" s="77"/>
      <c r="H19" s="78"/>
      <c r="I19" s="77">
        <f>SUMIF(F49:F59,A19,I49:I59)</f>
        <v>0</v>
      </c>
      <c r="J19" s="79"/>
    </row>
    <row r="20" spans="1:10" ht="23.25" customHeight="1" x14ac:dyDescent="0.2">
      <c r="A20" s="194" t="s">
        <v>91</v>
      </c>
      <c r="B20" s="37" t="s">
        <v>30</v>
      </c>
      <c r="C20" s="56"/>
      <c r="D20" s="57"/>
      <c r="E20" s="77"/>
      <c r="F20" s="78"/>
      <c r="G20" s="77"/>
      <c r="H20" s="78"/>
      <c r="I20" s="77">
        <f>SUMIF(F49:F59,A20,I49:I59)</f>
        <v>0</v>
      </c>
      <c r="J20" s="79"/>
    </row>
    <row r="21" spans="1:10" ht="23.25" customHeight="1" x14ac:dyDescent="0.2">
      <c r="A21" s="2"/>
      <c r="B21" s="47" t="s">
        <v>31</v>
      </c>
      <c r="C21" s="58"/>
      <c r="D21" s="59"/>
      <c r="E21" s="83"/>
      <c r="F21" s="84"/>
      <c r="G21" s="83"/>
      <c r="H21" s="84"/>
      <c r="I21" s="83">
        <f>SUM(I16:J20)</f>
        <v>0</v>
      </c>
      <c r="J21" s="93"/>
    </row>
    <row r="22" spans="1:10" ht="33" customHeight="1" x14ac:dyDescent="0.2">
      <c r="A22" s="2"/>
      <c r="B22" s="41" t="s">
        <v>35</v>
      </c>
      <c r="C22" s="56"/>
      <c r="D22" s="57"/>
      <c r="E22" s="60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6"/>
      <c r="D23" s="57"/>
      <c r="E23" s="61">
        <v>15</v>
      </c>
      <c r="F23" s="38" t="s">
        <v>0</v>
      </c>
      <c r="G23" s="91">
        <f>ZakladDPHSniVypocet</f>
        <v>0</v>
      </c>
      <c r="H23" s="92"/>
      <c r="I23" s="92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6"/>
      <c r="D24" s="57"/>
      <c r="E24" s="61">
        <f>SazbaDPH1</f>
        <v>15</v>
      </c>
      <c r="F24" s="38" t="s">
        <v>0</v>
      </c>
      <c r="G24" s="89">
        <f>IF(A24&gt;50, ROUNDUP(A23, 0), ROUNDDOWN(A23, 0))</f>
        <v>0</v>
      </c>
      <c r="H24" s="90"/>
      <c r="I24" s="90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6"/>
      <c r="D25" s="57"/>
      <c r="E25" s="61">
        <v>21</v>
      </c>
      <c r="F25" s="38" t="s">
        <v>0</v>
      </c>
      <c r="G25" s="91">
        <f>ZakladDPHZaklVypocet</f>
        <v>0</v>
      </c>
      <c r="H25" s="92"/>
      <c r="I25" s="92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2"/>
      <c r="D26" s="51"/>
      <c r="E26" s="63">
        <f>SazbaDPH2</f>
        <v>21</v>
      </c>
      <c r="F26" s="29" t="s">
        <v>0</v>
      </c>
      <c r="G26" s="74">
        <f>IF(A26&gt;50, ROUNDUP(A25, 0), ROUNDDOWN(A25, 0))</f>
        <v>0</v>
      </c>
      <c r="H26" s="75"/>
      <c r="I26" s="75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4"/>
      <c r="D27" s="65"/>
      <c r="E27" s="64"/>
      <c r="F27" s="16"/>
      <c r="G27" s="76">
        <f>CenaCelkem-(ZakladDPHSni+DPHSni+ZakladDPHZakl+DPHZakl)</f>
        <v>0</v>
      </c>
      <c r="H27" s="76"/>
      <c r="I27" s="76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68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6" t="s">
        <v>12</v>
      </c>
      <c r="D32" s="67"/>
      <c r="E32" s="67"/>
      <c r="F32" s="15" t="s">
        <v>11</v>
      </c>
      <c r="G32" s="25"/>
      <c r="H32" s="26" t="s">
        <v>65</v>
      </c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68"/>
      <c r="D34" s="94"/>
      <c r="E34" s="95"/>
      <c r="G34" s="96" t="s">
        <v>50</v>
      </c>
      <c r="H34" s="97"/>
      <c r="I34" s="97"/>
      <c r="J34" s="24"/>
    </row>
    <row r="35" spans="1:10" ht="12.75" customHeight="1" x14ac:dyDescent="0.2">
      <c r="A35" s="2"/>
      <c r="B35" s="2"/>
      <c r="D35" s="88" t="s">
        <v>2</v>
      </c>
      <c r="E35" s="88"/>
      <c r="H35" s="10" t="s">
        <v>3</v>
      </c>
      <c r="J35" s="9"/>
    </row>
    <row r="36" spans="1:10" ht="13.5" customHeight="1" thickBot="1" x14ac:dyDescent="0.25">
      <c r="A36" s="11"/>
      <c r="B36" s="11"/>
      <c r="C36" s="69"/>
      <c r="D36" s="69"/>
      <c r="E36" s="69"/>
      <c r="F36" s="12"/>
      <c r="G36" s="12"/>
      <c r="H36" s="12"/>
      <c r="I36" s="12"/>
      <c r="J36" s="13"/>
    </row>
    <row r="37" spans="1:10" ht="27" hidden="1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66</v>
      </c>
      <c r="C39" s="145"/>
      <c r="D39" s="145"/>
      <c r="E39" s="145"/>
      <c r="F39" s="146">
        <f>'D1-01 1.Rev Pol'!AE105</f>
        <v>0</v>
      </c>
      <c r="G39" s="147">
        <f>'D1-01 1.Rev Pol'!AF105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0" t="s">
        <v>45</v>
      </c>
      <c r="C40" s="151" t="s">
        <v>46</v>
      </c>
      <c r="D40" s="151"/>
      <c r="E40" s="151"/>
      <c r="F40" s="152">
        <f>'D1-01 1.Rev Pol'!AE105</f>
        <v>0</v>
      </c>
      <c r="G40" s="153">
        <f>'D1-01 1.Rev Pol'!AF105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">
      <c r="A41" s="134">
        <v>3</v>
      </c>
      <c r="B41" s="155" t="s">
        <v>43</v>
      </c>
      <c r="C41" s="145" t="s">
        <v>44</v>
      </c>
      <c r="D41" s="145"/>
      <c r="E41" s="145"/>
      <c r="F41" s="156">
        <f>'D1-01 1.Rev Pol'!AE105</f>
        <v>0</v>
      </c>
      <c r="G41" s="148">
        <f>'D1-01 1.Rev Pol'!AF105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hidden="1" customHeight="1" x14ac:dyDescent="0.2">
      <c r="A42" s="134"/>
      <c r="B42" s="157" t="s">
        <v>67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75" x14ac:dyDescent="0.25">
      <c r="B46" s="173" t="s">
        <v>69</v>
      </c>
    </row>
    <row r="48" spans="1:10" ht="25.5" customHeight="1" x14ac:dyDescent="0.2">
      <c r="A48" s="175"/>
      <c r="B48" s="178" t="s">
        <v>18</v>
      </c>
      <c r="C48" s="178" t="s">
        <v>6</v>
      </c>
      <c r="D48" s="179"/>
      <c r="E48" s="179"/>
      <c r="F48" s="180" t="s">
        <v>70</v>
      </c>
      <c r="G48" s="180"/>
      <c r="H48" s="180"/>
      <c r="I48" s="180" t="s">
        <v>31</v>
      </c>
      <c r="J48" s="180" t="s">
        <v>0</v>
      </c>
    </row>
    <row r="49" spans="1:10" ht="36.75" customHeight="1" x14ac:dyDescent="0.2">
      <c r="A49" s="176"/>
      <c r="B49" s="181" t="s">
        <v>71</v>
      </c>
      <c r="C49" s="182" t="s">
        <v>72</v>
      </c>
      <c r="D49" s="183"/>
      <c r="E49" s="183"/>
      <c r="F49" s="190" t="s">
        <v>26</v>
      </c>
      <c r="G49" s="191"/>
      <c r="H49" s="191"/>
      <c r="I49" s="191">
        <f>'D1-01 1.Rev Pol'!G8</f>
        <v>0</v>
      </c>
      <c r="J49" s="187" t="str">
        <f>IF(I60=0,"",I49/I60*100)</f>
        <v/>
      </c>
    </row>
    <row r="50" spans="1:10" ht="36.75" customHeight="1" x14ac:dyDescent="0.2">
      <c r="A50" s="176"/>
      <c r="B50" s="181" t="s">
        <v>73</v>
      </c>
      <c r="C50" s="182" t="s">
        <v>74</v>
      </c>
      <c r="D50" s="183"/>
      <c r="E50" s="183"/>
      <c r="F50" s="190" t="s">
        <v>26</v>
      </c>
      <c r="G50" s="191"/>
      <c r="H50" s="191"/>
      <c r="I50" s="191">
        <f>'D1-01 1.Rev Pol'!G36</f>
        <v>0</v>
      </c>
      <c r="J50" s="187" t="str">
        <f>IF(I60=0,"",I50/I60*100)</f>
        <v/>
      </c>
    </row>
    <row r="51" spans="1:10" ht="36.75" customHeight="1" x14ac:dyDescent="0.2">
      <c r="A51" s="176"/>
      <c r="B51" s="181" t="s">
        <v>75</v>
      </c>
      <c r="C51" s="182" t="s">
        <v>76</v>
      </c>
      <c r="D51" s="183"/>
      <c r="E51" s="183"/>
      <c r="F51" s="190" t="s">
        <v>26</v>
      </c>
      <c r="G51" s="191"/>
      <c r="H51" s="191"/>
      <c r="I51" s="191">
        <f>'D1-01 1.Rev Pol'!G46</f>
        <v>0</v>
      </c>
      <c r="J51" s="187" t="str">
        <f>IF(I60=0,"",I51/I60*100)</f>
        <v/>
      </c>
    </row>
    <row r="52" spans="1:10" ht="36.75" customHeight="1" x14ac:dyDescent="0.2">
      <c r="A52" s="176"/>
      <c r="B52" s="181" t="s">
        <v>77</v>
      </c>
      <c r="C52" s="182" t="s">
        <v>78</v>
      </c>
      <c r="D52" s="183"/>
      <c r="E52" s="183"/>
      <c r="F52" s="190" t="s">
        <v>26</v>
      </c>
      <c r="G52" s="191"/>
      <c r="H52" s="191"/>
      <c r="I52" s="191">
        <f>'D1-01 1.Rev Pol'!G61</f>
        <v>0</v>
      </c>
      <c r="J52" s="187" t="str">
        <f>IF(I60=0,"",I52/I60*100)</f>
        <v/>
      </c>
    </row>
    <row r="53" spans="1:10" ht="36.75" customHeight="1" x14ac:dyDescent="0.2">
      <c r="A53" s="176"/>
      <c r="B53" s="181" t="s">
        <v>79</v>
      </c>
      <c r="C53" s="182" t="s">
        <v>80</v>
      </c>
      <c r="D53" s="183"/>
      <c r="E53" s="183"/>
      <c r="F53" s="190" t="s">
        <v>26</v>
      </c>
      <c r="G53" s="191"/>
      <c r="H53" s="191"/>
      <c r="I53" s="191">
        <f>'D1-01 1.Rev Pol'!G41</f>
        <v>0</v>
      </c>
      <c r="J53" s="187" t="str">
        <f>IF(I60=0,"",I53/I60*100)</f>
        <v/>
      </c>
    </row>
    <row r="54" spans="1:10" ht="36.75" customHeight="1" x14ac:dyDescent="0.2">
      <c r="A54" s="176"/>
      <c r="B54" s="181" t="s">
        <v>81</v>
      </c>
      <c r="C54" s="182" t="s">
        <v>82</v>
      </c>
      <c r="D54" s="183"/>
      <c r="E54" s="183"/>
      <c r="F54" s="190" t="s">
        <v>26</v>
      </c>
      <c r="G54" s="191"/>
      <c r="H54" s="191"/>
      <c r="I54" s="191">
        <f>'D1-01 1.Rev Pol'!G57</f>
        <v>0</v>
      </c>
      <c r="J54" s="187" t="str">
        <f>IF(I60=0,"",I54/I60*100)</f>
        <v/>
      </c>
    </row>
    <row r="55" spans="1:10" ht="36.75" customHeight="1" x14ac:dyDescent="0.2">
      <c r="A55" s="176"/>
      <c r="B55" s="181" t="s">
        <v>83</v>
      </c>
      <c r="C55" s="182" t="s">
        <v>84</v>
      </c>
      <c r="D55" s="183"/>
      <c r="E55" s="183"/>
      <c r="F55" s="190" t="s">
        <v>26</v>
      </c>
      <c r="G55" s="191"/>
      <c r="H55" s="191"/>
      <c r="I55" s="191">
        <f>'D1-01 1.Rev Pol'!G70</f>
        <v>0</v>
      </c>
      <c r="J55" s="187" t="str">
        <f>IF(I60=0,"",I55/I60*100)</f>
        <v/>
      </c>
    </row>
    <row r="56" spans="1:10" ht="36.75" customHeight="1" x14ac:dyDescent="0.2">
      <c r="A56" s="176"/>
      <c r="B56" s="181" t="s">
        <v>85</v>
      </c>
      <c r="C56" s="182" t="s">
        <v>86</v>
      </c>
      <c r="D56" s="183"/>
      <c r="E56" s="183"/>
      <c r="F56" s="190" t="s">
        <v>27</v>
      </c>
      <c r="G56" s="191"/>
      <c r="H56" s="191"/>
      <c r="I56" s="191">
        <f>'D1-01 1.Rev Pol'!G72</f>
        <v>0</v>
      </c>
      <c r="J56" s="187" t="str">
        <f>IF(I60=0,"",I56/I60*100)</f>
        <v/>
      </c>
    </row>
    <row r="57" spans="1:10" ht="36.75" customHeight="1" x14ac:dyDescent="0.2">
      <c r="A57" s="176"/>
      <c r="B57" s="181" t="s">
        <v>87</v>
      </c>
      <c r="C57" s="182" t="s">
        <v>88</v>
      </c>
      <c r="D57" s="183"/>
      <c r="E57" s="183"/>
      <c r="F57" s="190" t="s">
        <v>89</v>
      </c>
      <c r="G57" s="191"/>
      <c r="H57" s="191"/>
      <c r="I57" s="191">
        <f>'D1-01 1.Rev Pol'!G76</f>
        <v>0</v>
      </c>
      <c r="J57" s="187" t="str">
        <f>IF(I60=0,"",I57/I60*100)</f>
        <v/>
      </c>
    </row>
    <row r="58" spans="1:10" ht="36.75" customHeight="1" x14ac:dyDescent="0.2">
      <c r="A58" s="176"/>
      <c r="B58" s="181" t="s">
        <v>90</v>
      </c>
      <c r="C58" s="182" t="s">
        <v>29</v>
      </c>
      <c r="D58" s="183"/>
      <c r="E58" s="183"/>
      <c r="F58" s="190" t="s">
        <v>90</v>
      </c>
      <c r="G58" s="191"/>
      <c r="H58" s="191"/>
      <c r="I58" s="191">
        <f>'D1-01 1.Rev Pol'!G82</f>
        <v>0</v>
      </c>
      <c r="J58" s="187" t="str">
        <f>IF(I60=0,"",I58/I60*100)</f>
        <v/>
      </c>
    </row>
    <row r="59" spans="1:10" ht="36.75" customHeight="1" x14ac:dyDescent="0.2">
      <c r="A59" s="176"/>
      <c r="B59" s="181" t="s">
        <v>91</v>
      </c>
      <c r="C59" s="182" t="s">
        <v>30</v>
      </c>
      <c r="D59" s="183"/>
      <c r="E59" s="183"/>
      <c r="F59" s="190" t="s">
        <v>91</v>
      </c>
      <c r="G59" s="191"/>
      <c r="H59" s="191"/>
      <c r="I59" s="191">
        <f>'D1-01 1.Rev Pol'!G84</f>
        <v>0</v>
      </c>
      <c r="J59" s="187" t="str">
        <f>IF(I60=0,"",I59/I60*100)</f>
        <v/>
      </c>
    </row>
    <row r="60" spans="1:10" ht="25.5" customHeight="1" x14ac:dyDescent="0.2">
      <c r="A60" s="177"/>
      <c r="B60" s="184" t="s">
        <v>1</v>
      </c>
      <c r="C60" s="185"/>
      <c r="D60" s="186"/>
      <c r="E60" s="186"/>
      <c r="F60" s="192"/>
      <c r="G60" s="193"/>
      <c r="H60" s="193"/>
      <c r="I60" s="193">
        <f>SUM(I49:I59)</f>
        <v>0</v>
      </c>
      <c r="J60" s="188">
        <f>SUM(J49:J59)</f>
        <v>0</v>
      </c>
    </row>
    <row r="61" spans="1:10" x14ac:dyDescent="0.2">
      <c r="F61" s="133"/>
      <c r="G61" s="133"/>
      <c r="H61" s="133"/>
      <c r="I61" s="133"/>
      <c r="J61" s="189"/>
    </row>
    <row r="62" spans="1:10" x14ac:dyDescent="0.2">
      <c r="F62" s="133"/>
      <c r="G62" s="133"/>
      <c r="H62" s="133"/>
      <c r="I62" s="133"/>
      <c r="J62" s="189"/>
    </row>
    <row r="63" spans="1:10" x14ac:dyDescent="0.2">
      <c r="F63" s="133"/>
      <c r="G63" s="133"/>
      <c r="H63" s="133"/>
      <c r="I63" s="133"/>
      <c r="J63" s="189"/>
    </row>
  </sheetData>
  <sheetProtection algorithmName="SHA-512" hashValue="cR7uNe8YRZgxxUtKfl4DHDabSZjCSW3zkOECxEe+oe8gFJ2WkMsL1NXFFOZ1+k5+c8WXySRSiSCstORoLcRuYQ==" saltValue="Cz/bwXihBiUKUJWWFVxKJ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E14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98" t="s">
        <v>7</v>
      </c>
      <c r="B1" s="98"/>
      <c r="C1" s="99"/>
      <c r="D1" s="98"/>
      <c r="E1" s="98"/>
      <c r="F1" s="98"/>
      <c r="G1" s="98"/>
    </row>
    <row r="2" spans="1:7" ht="24.95" customHeight="1" x14ac:dyDescent="0.2">
      <c r="A2" s="49" t="s">
        <v>8</v>
      </c>
      <c r="B2" s="48"/>
      <c r="C2" s="100"/>
      <c r="D2" s="100"/>
      <c r="E2" s="100"/>
      <c r="F2" s="100"/>
      <c r="G2" s="101"/>
    </row>
    <row r="3" spans="1:7" ht="24.95" customHeight="1" x14ac:dyDescent="0.2">
      <c r="A3" s="49" t="s">
        <v>9</v>
      </c>
      <c r="B3" s="48"/>
      <c r="C3" s="100"/>
      <c r="D3" s="100"/>
      <c r="E3" s="100"/>
      <c r="F3" s="100"/>
      <c r="G3" s="101"/>
    </row>
    <row r="4" spans="1:7" ht="24.95" customHeight="1" x14ac:dyDescent="0.2">
      <c r="A4" s="49" t="s">
        <v>10</v>
      </c>
      <c r="B4" s="48"/>
      <c r="C4" s="100"/>
      <c r="D4" s="100"/>
      <c r="E4" s="100"/>
      <c r="F4" s="100"/>
      <c r="G4" s="101"/>
    </row>
    <row r="5" spans="1:7" x14ac:dyDescent="0.2">
      <c r="B5" s="4"/>
      <c r="C5" s="5"/>
      <c r="D5" s="6"/>
    </row>
  </sheetData>
  <sheetProtection algorithmName="SHA-512" hashValue="JxrIT0CvFmNjKhiLQUq1WxnOC9HqXAB6u93rj5VXYcCX7+wDs935XHQBa7dZ20oM6S/Z4LLHOz2e57+F+pLegA==" saltValue="ACXGmmXenRsc6drYfny4e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C318D-0E4B-420C-9E3E-38475342476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92</v>
      </c>
    </row>
    <row r="2" spans="1:60" ht="24.95" customHeight="1" x14ac:dyDescent="0.2">
      <c r="A2" s="196" t="s">
        <v>8</v>
      </c>
      <c r="B2" s="48" t="s">
        <v>51</v>
      </c>
      <c r="C2" s="199" t="s">
        <v>52</v>
      </c>
      <c r="D2" s="197"/>
      <c r="E2" s="197"/>
      <c r="F2" s="197"/>
      <c r="G2" s="198"/>
      <c r="AG2" t="s">
        <v>93</v>
      </c>
    </row>
    <row r="3" spans="1:60" ht="24.95" customHeight="1" x14ac:dyDescent="0.2">
      <c r="A3" s="196" t="s">
        <v>9</v>
      </c>
      <c r="B3" s="48" t="s">
        <v>45</v>
      </c>
      <c r="C3" s="199" t="s">
        <v>46</v>
      </c>
      <c r="D3" s="197"/>
      <c r="E3" s="197"/>
      <c r="F3" s="197"/>
      <c r="G3" s="198"/>
      <c r="AC3" s="174" t="s">
        <v>93</v>
      </c>
      <c r="AG3" t="s">
        <v>94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95</v>
      </c>
    </row>
    <row r="5" spans="1:60" x14ac:dyDescent="0.2">
      <c r="D5" s="10"/>
    </row>
    <row r="6" spans="1:60" ht="38.25" x14ac:dyDescent="0.2">
      <c r="A6" s="206" t="s">
        <v>96</v>
      </c>
      <c r="B6" s="208" t="s">
        <v>97</v>
      </c>
      <c r="C6" s="208" t="s">
        <v>98</v>
      </c>
      <c r="D6" s="207" t="s">
        <v>99</v>
      </c>
      <c r="E6" s="206" t="s">
        <v>100</v>
      </c>
      <c r="F6" s="205" t="s">
        <v>101</v>
      </c>
      <c r="G6" s="206" t="s">
        <v>31</v>
      </c>
      <c r="H6" s="209" t="s">
        <v>32</v>
      </c>
      <c r="I6" s="209" t="s">
        <v>102</v>
      </c>
      <c r="J6" s="209" t="s">
        <v>33</v>
      </c>
      <c r="K6" s="209" t="s">
        <v>103</v>
      </c>
      <c r="L6" s="209" t="s">
        <v>104</v>
      </c>
      <c r="M6" s="209" t="s">
        <v>105</v>
      </c>
      <c r="N6" s="209" t="s">
        <v>106</v>
      </c>
      <c r="O6" s="209" t="s">
        <v>107</v>
      </c>
      <c r="P6" s="209" t="s">
        <v>108</v>
      </c>
      <c r="Q6" s="209" t="s">
        <v>109</v>
      </c>
      <c r="R6" s="209" t="s">
        <v>110</v>
      </c>
      <c r="S6" s="209" t="s">
        <v>111</v>
      </c>
      <c r="T6" s="209" t="s">
        <v>112</v>
      </c>
      <c r="U6" s="209" t="s">
        <v>113</v>
      </c>
      <c r="V6" s="209" t="s">
        <v>114</v>
      </c>
      <c r="W6" s="209" t="s">
        <v>115</v>
      </c>
      <c r="X6" s="209" t="s">
        <v>116</v>
      </c>
      <c r="Y6" s="209" t="s">
        <v>117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41" t="s">
        <v>118</v>
      </c>
      <c r="B8" s="242" t="s">
        <v>71</v>
      </c>
      <c r="C8" s="263" t="s">
        <v>72</v>
      </c>
      <c r="D8" s="243"/>
      <c r="E8" s="244"/>
      <c r="F8" s="245"/>
      <c r="G8" s="246">
        <f>SUMIF(AG9:AG35,"&lt;&gt;NOR",G9:G35)</f>
        <v>0</v>
      </c>
      <c r="H8" s="240"/>
      <c r="I8" s="240">
        <f>SUM(I9:I35)</f>
        <v>0</v>
      </c>
      <c r="J8" s="240"/>
      <c r="K8" s="240">
        <f>SUM(K9:K35)</f>
        <v>0</v>
      </c>
      <c r="L8" s="240"/>
      <c r="M8" s="240">
        <f>SUM(M9:M35)</f>
        <v>0</v>
      </c>
      <c r="N8" s="239"/>
      <c r="O8" s="239">
        <f>SUM(O9:O35)</f>
        <v>149.32</v>
      </c>
      <c r="P8" s="239"/>
      <c r="Q8" s="239">
        <f>SUM(Q9:Q35)</f>
        <v>52.47</v>
      </c>
      <c r="R8" s="240"/>
      <c r="S8" s="240"/>
      <c r="T8" s="240"/>
      <c r="U8" s="240"/>
      <c r="V8" s="240">
        <f>SUM(V9:V35)</f>
        <v>314.44</v>
      </c>
      <c r="W8" s="240"/>
      <c r="X8" s="240"/>
      <c r="Y8" s="240"/>
      <c r="AG8" t="s">
        <v>119</v>
      </c>
    </row>
    <row r="9" spans="1:60" outlineLevel="1" x14ac:dyDescent="0.2">
      <c r="A9" s="254">
        <v>1</v>
      </c>
      <c r="B9" s="255" t="s">
        <v>120</v>
      </c>
      <c r="C9" s="264" t="s">
        <v>121</v>
      </c>
      <c r="D9" s="256" t="s">
        <v>122</v>
      </c>
      <c r="E9" s="257">
        <v>100</v>
      </c>
      <c r="F9" s="258"/>
      <c r="G9" s="259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123</v>
      </c>
      <c r="T9" s="230" t="s">
        <v>123</v>
      </c>
      <c r="U9" s="230">
        <v>0.17199999999999999</v>
      </c>
      <c r="V9" s="230">
        <f>ROUND(E9*U9,2)</f>
        <v>17.2</v>
      </c>
      <c r="W9" s="230"/>
      <c r="X9" s="230" t="s">
        <v>124</v>
      </c>
      <c r="Y9" s="230" t="s">
        <v>125</v>
      </c>
      <c r="Z9" s="210"/>
      <c r="AA9" s="210"/>
      <c r="AB9" s="210"/>
      <c r="AC9" s="210"/>
      <c r="AD9" s="210"/>
      <c r="AE9" s="210"/>
      <c r="AF9" s="210"/>
      <c r="AG9" s="210" t="s">
        <v>126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8">
        <v>2</v>
      </c>
      <c r="B10" s="249" t="s">
        <v>127</v>
      </c>
      <c r="C10" s="265" t="s">
        <v>128</v>
      </c>
      <c r="D10" s="250" t="s">
        <v>122</v>
      </c>
      <c r="E10" s="251">
        <v>159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9">
        <v>0</v>
      </c>
      <c r="O10" s="229">
        <f>ROUND(E10*N10,2)</f>
        <v>0</v>
      </c>
      <c r="P10" s="229">
        <v>0.33</v>
      </c>
      <c r="Q10" s="229">
        <f>ROUND(E10*P10,2)</f>
        <v>52.47</v>
      </c>
      <c r="R10" s="230"/>
      <c r="S10" s="230" t="s">
        <v>123</v>
      </c>
      <c r="T10" s="230" t="s">
        <v>129</v>
      </c>
      <c r="U10" s="230">
        <v>0.63</v>
      </c>
      <c r="V10" s="230">
        <f>ROUND(E10*U10,2)</f>
        <v>100.17</v>
      </c>
      <c r="W10" s="230"/>
      <c r="X10" s="230" t="s">
        <v>124</v>
      </c>
      <c r="Y10" s="230" t="s">
        <v>125</v>
      </c>
      <c r="Z10" s="210"/>
      <c r="AA10" s="210"/>
      <c r="AB10" s="210"/>
      <c r="AC10" s="210"/>
      <c r="AD10" s="210"/>
      <c r="AE10" s="210"/>
      <c r="AF10" s="210"/>
      <c r="AG10" s="210" t="s">
        <v>126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27"/>
      <c r="B11" s="228"/>
      <c r="C11" s="266" t="s">
        <v>130</v>
      </c>
      <c r="D11" s="232"/>
      <c r="E11" s="233">
        <v>77</v>
      </c>
      <c r="F11" s="230"/>
      <c r="G11" s="230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131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27"/>
      <c r="B12" s="228"/>
      <c r="C12" s="266" t="s">
        <v>132</v>
      </c>
      <c r="D12" s="232"/>
      <c r="E12" s="233">
        <v>82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131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8">
        <v>3</v>
      </c>
      <c r="B13" s="249" t="s">
        <v>133</v>
      </c>
      <c r="C13" s="265" t="s">
        <v>134</v>
      </c>
      <c r="D13" s="250" t="s">
        <v>135</v>
      </c>
      <c r="E13" s="251">
        <v>177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123</v>
      </c>
      <c r="T13" s="230" t="s">
        <v>123</v>
      </c>
      <c r="U13" s="230">
        <v>0.187</v>
      </c>
      <c r="V13" s="230">
        <f>ROUND(E13*U13,2)</f>
        <v>33.1</v>
      </c>
      <c r="W13" s="230"/>
      <c r="X13" s="230" t="s">
        <v>124</v>
      </c>
      <c r="Y13" s="230" t="s">
        <v>125</v>
      </c>
      <c r="Z13" s="210"/>
      <c r="AA13" s="210"/>
      <c r="AB13" s="210"/>
      <c r="AC13" s="210"/>
      <c r="AD13" s="210"/>
      <c r="AE13" s="210"/>
      <c r="AF13" s="210"/>
      <c r="AG13" s="210" t="s">
        <v>126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66" t="s">
        <v>136</v>
      </c>
      <c r="D14" s="232"/>
      <c r="E14" s="233">
        <v>177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131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8">
        <v>4</v>
      </c>
      <c r="B15" s="249" t="s">
        <v>137</v>
      </c>
      <c r="C15" s="265" t="s">
        <v>138</v>
      </c>
      <c r="D15" s="250" t="s">
        <v>135</v>
      </c>
      <c r="E15" s="251">
        <v>196.3125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123</v>
      </c>
      <c r="T15" s="230" t="s">
        <v>129</v>
      </c>
      <c r="U15" s="230">
        <v>0.37</v>
      </c>
      <c r="V15" s="230">
        <f>ROUND(E15*U15,2)</f>
        <v>72.64</v>
      </c>
      <c r="W15" s="230"/>
      <c r="X15" s="230" t="s">
        <v>124</v>
      </c>
      <c r="Y15" s="230" t="s">
        <v>125</v>
      </c>
      <c r="Z15" s="210"/>
      <c r="AA15" s="210"/>
      <c r="AB15" s="210"/>
      <c r="AC15" s="210"/>
      <c r="AD15" s="210"/>
      <c r="AE15" s="210"/>
      <c r="AF15" s="210"/>
      <c r="AG15" s="210" t="s">
        <v>126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66" t="s">
        <v>139</v>
      </c>
      <c r="D16" s="232"/>
      <c r="E16" s="233">
        <v>96.887500000000003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131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27"/>
      <c r="B17" s="228"/>
      <c r="C17" s="266" t="s">
        <v>140</v>
      </c>
      <c r="D17" s="232"/>
      <c r="E17" s="233">
        <v>67.650000000000006</v>
      </c>
      <c r="F17" s="230"/>
      <c r="G17" s="23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131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27"/>
      <c r="B18" s="228"/>
      <c r="C18" s="266" t="s">
        <v>141</v>
      </c>
      <c r="D18" s="232"/>
      <c r="E18" s="233">
        <v>31.774999999999999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131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8">
        <v>5</v>
      </c>
      <c r="B19" s="249" t="s">
        <v>142</v>
      </c>
      <c r="C19" s="265" t="s">
        <v>143</v>
      </c>
      <c r="D19" s="250" t="s">
        <v>135</v>
      </c>
      <c r="E19" s="251">
        <v>196.3125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30"/>
      <c r="S19" s="230" t="s">
        <v>123</v>
      </c>
      <c r="T19" s="230" t="s">
        <v>123</v>
      </c>
      <c r="U19" s="230">
        <v>8.4000000000000005E-2</v>
      </c>
      <c r="V19" s="230">
        <f>ROUND(E19*U19,2)</f>
        <v>16.489999999999998</v>
      </c>
      <c r="W19" s="230"/>
      <c r="X19" s="230" t="s">
        <v>124</v>
      </c>
      <c r="Y19" s="230" t="s">
        <v>125</v>
      </c>
      <c r="Z19" s="210"/>
      <c r="AA19" s="210"/>
      <c r="AB19" s="210"/>
      <c r="AC19" s="210"/>
      <c r="AD19" s="210"/>
      <c r="AE19" s="210"/>
      <c r="AF19" s="210"/>
      <c r="AG19" s="210" t="s">
        <v>126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27"/>
      <c r="B20" s="228"/>
      <c r="C20" s="266" t="s">
        <v>144</v>
      </c>
      <c r="D20" s="232"/>
      <c r="E20" s="233">
        <v>196.3125</v>
      </c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131</v>
      </c>
      <c r="AH20" s="210">
        <v>5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8">
        <v>6</v>
      </c>
      <c r="B21" s="249" t="s">
        <v>145</v>
      </c>
      <c r="C21" s="265" t="s">
        <v>146</v>
      </c>
      <c r="D21" s="250" t="s">
        <v>135</v>
      </c>
      <c r="E21" s="251">
        <v>96.887500000000003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30"/>
      <c r="S21" s="230" t="s">
        <v>123</v>
      </c>
      <c r="T21" s="230" t="s">
        <v>123</v>
      </c>
      <c r="U21" s="230">
        <v>0.35</v>
      </c>
      <c r="V21" s="230">
        <f>ROUND(E21*U21,2)</f>
        <v>33.909999999999997</v>
      </c>
      <c r="W21" s="230"/>
      <c r="X21" s="230" t="s">
        <v>124</v>
      </c>
      <c r="Y21" s="230" t="s">
        <v>125</v>
      </c>
      <c r="Z21" s="210"/>
      <c r="AA21" s="210"/>
      <c r="AB21" s="210"/>
      <c r="AC21" s="210"/>
      <c r="AD21" s="210"/>
      <c r="AE21" s="210"/>
      <c r="AF21" s="210"/>
      <c r="AG21" s="210" t="s">
        <v>126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27"/>
      <c r="B22" s="228"/>
      <c r="C22" s="266" t="s">
        <v>139</v>
      </c>
      <c r="D22" s="232"/>
      <c r="E22" s="233">
        <v>96.887500000000003</v>
      </c>
      <c r="F22" s="230"/>
      <c r="G22" s="230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131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54">
        <v>7</v>
      </c>
      <c r="B23" s="255" t="s">
        <v>147</v>
      </c>
      <c r="C23" s="264" t="s">
        <v>148</v>
      </c>
      <c r="D23" s="256" t="s">
        <v>135</v>
      </c>
      <c r="E23" s="257">
        <v>196.3125</v>
      </c>
      <c r="F23" s="258"/>
      <c r="G23" s="259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30"/>
      <c r="S23" s="230" t="s">
        <v>123</v>
      </c>
      <c r="T23" s="230" t="s">
        <v>123</v>
      </c>
      <c r="U23" s="230">
        <v>0.01</v>
      </c>
      <c r="V23" s="230">
        <f>ROUND(E23*U23,2)</f>
        <v>1.96</v>
      </c>
      <c r="W23" s="230"/>
      <c r="X23" s="230" t="s">
        <v>124</v>
      </c>
      <c r="Y23" s="230" t="s">
        <v>125</v>
      </c>
      <c r="Z23" s="210"/>
      <c r="AA23" s="210"/>
      <c r="AB23" s="210"/>
      <c r="AC23" s="210"/>
      <c r="AD23" s="210"/>
      <c r="AE23" s="210"/>
      <c r="AF23" s="210"/>
      <c r="AG23" s="210" t="s">
        <v>126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8">
        <v>8</v>
      </c>
      <c r="B24" s="249" t="s">
        <v>149</v>
      </c>
      <c r="C24" s="265" t="s">
        <v>150</v>
      </c>
      <c r="D24" s="250" t="s">
        <v>135</v>
      </c>
      <c r="E24" s="251">
        <v>3733.12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30"/>
      <c r="S24" s="230" t="s">
        <v>123</v>
      </c>
      <c r="T24" s="230" t="s">
        <v>123</v>
      </c>
      <c r="U24" s="230">
        <v>0</v>
      </c>
      <c r="V24" s="230">
        <f>ROUND(E24*U24,2)</f>
        <v>0</v>
      </c>
      <c r="W24" s="230"/>
      <c r="X24" s="230" t="s">
        <v>124</v>
      </c>
      <c r="Y24" s="230" t="s">
        <v>125</v>
      </c>
      <c r="Z24" s="210"/>
      <c r="AA24" s="210"/>
      <c r="AB24" s="210"/>
      <c r="AC24" s="210"/>
      <c r="AD24" s="210"/>
      <c r="AE24" s="210"/>
      <c r="AF24" s="210"/>
      <c r="AG24" s="210" t="s">
        <v>126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27"/>
      <c r="B25" s="228"/>
      <c r="C25" s="266" t="s">
        <v>151</v>
      </c>
      <c r="D25" s="232"/>
      <c r="E25" s="233">
        <v>3733.12</v>
      </c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131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8">
        <v>9</v>
      </c>
      <c r="B26" s="249" t="s">
        <v>152</v>
      </c>
      <c r="C26" s="265" t="s">
        <v>153</v>
      </c>
      <c r="D26" s="250" t="s">
        <v>135</v>
      </c>
      <c r="E26" s="251">
        <v>132.75</v>
      </c>
      <c r="F26" s="252"/>
      <c r="G26" s="253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30"/>
      <c r="S26" s="230" t="s">
        <v>123</v>
      </c>
      <c r="T26" s="230" t="s">
        <v>123</v>
      </c>
      <c r="U26" s="230">
        <v>0.2</v>
      </c>
      <c r="V26" s="230">
        <f>ROUND(E26*U26,2)</f>
        <v>26.55</v>
      </c>
      <c r="W26" s="230"/>
      <c r="X26" s="230" t="s">
        <v>124</v>
      </c>
      <c r="Y26" s="230" t="s">
        <v>125</v>
      </c>
      <c r="Z26" s="210"/>
      <c r="AA26" s="210"/>
      <c r="AB26" s="210"/>
      <c r="AC26" s="210"/>
      <c r="AD26" s="210"/>
      <c r="AE26" s="210"/>
      <c r="AF26" s="210"/>
      <c r="AG26" s="210" t="s">
        <v>126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27"/>
      <c r="B27" s="228"/>
      <c r="C27" s="266" t="s">
        <v>154</v>
      </c>
      <c r="D27" s="232"/>
      <c r="E27" s="233">
        <v>132.75</v>
      </c>
      <c r="F27" s="230"/>
      <c r="G27" s="230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131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1" x14ac:dyDescent="0.2">
      <c r="A28" s="248">
        <v>10</v>
      </c>
      <c r="B28" s="249" t="s">
        <v>155</v>
      </c>
      <c r="C28" s="265" t="s">
        <v>156</v>
      </c>
      <c r="D28" s="250" t="s">
        <v>157</v>
      </c>
      <c r="E28" s="251">
        <v>294.46875</v>
      </c>
      <c r="F28" s="252"/>
      <c r="G28" s="253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30"/>
      <c r="S28" s="230" t="s">
        <v>123</v>
      </c>
      <c r="T28" s="230" t="s">
        <v>129</v>
      </c>
      <c r="U28" s="230">
        <v>0</v>
      </c>
      <c r="V28" s="230">
        <f>ROUND(E28*U28,2)</f>
        <v>0</v>
      </c>
      <c r="W28" s="230"/>
      <c r="X28" s="230" t="s">
        <v>124</v>
      </c>
      <c r="Y28" s="230" t="s">
        <v>125</v>
      </c>
      <c r="Z28" s="210"/>
      <c r="AA28" s="210"/>
      <c r="AB28" s="210"/>
      <c r="AC28" s="210"/>
      <c r="AD28" s="210"/>
      <c r="AE28" s="210"/>
      <c r="AF28" s="210"/>
      <c r="AG28" s="210" t="s">
        <v>126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66" t="s">
        <v>158</v>
      </c>
      <c r="D29" s="232"/>
      <c r="E29" s="233"/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131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27"/>
      <c r="B30" s="228"/>
      <c r="C30" s="266" t="s">
        <v>159</v>
      </c>
      <c r="D30" s="232"/>
      <c r="E30" s="233">
        <v>294.46875</v>
      </c>
      <c r="F30" s="230"/>
      <c r="G30" s="230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131</v>
      </c>
      <c r="AH30" s="210">
        <v>5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8">
        <v>11</v>
      </c>
      <c r="B31" s="249" t="s">
        <v>160</v>
      </c>
      <c r="C31" s="265" t="s">
        <v>161</v>
      </c>
      <c r="D31" s="250" t="s">
        <v>157</v>
      </c>
      <c r="E31" s="251">
        <v>149.32480000000001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21</v>
      </c>
      <c r="M31" s="230">
        <f>G31*(1+L31/100)</f>
        <v>0</v>
      </c>
      <c r="N31" s="229">
        <v>1</v>
      </c>
      <c r="O31" s="229">
        <f>ROUND(E31*N31,2)</f>
        <v>149.32</v>
      </c>
      <c r="P31" s="229">
        <v>0</v>
      </c>
      <c r="Q31" s="229">
        <f>ROUND(E31*P31,2)</f>
        <v>0</v>
      </c>
      <c r="R31" s="230" t="s">
        <v>162</v>
      </c>
      <c r="S31" s="230" t="s">
        <v>123</v>
      </c>
      <c r="T31" s="230" t="s">
        <v>123</v>
      </c>
      <c r="U31" s="230">
        <v>0</v>
      </c>
      <c r="V31" s="230">
        <f>ROUND(E31*U31,2)</f>
        <v>0</v>
      </c>
      <c r="W31" s="230"/>
      <c r="X31" s="230" t="s">
        <v>163</v>
      </c>
      <c r="Y31" s="230" t="s">
        <v>125</v>
      </c>
      <c r="Z31" s="210"/>
      <c r="AA31" s="210"/>
      <c r="AB31" s="210"/>
      <c r="AC31" s="210"/>
      <c r="AD31" s="210"/>
      <c r="AE31" s="210"/>
      <c r="AF31" s="210"/>
      <c r="AG31" s="210" t="s">
        <v>164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27"/>
      <c r="B32" s="228"/>
      <c r="C32" s="266" t="s">
        <v>165</v>
      </c>
      <c r="D32" s="232"/>
      <c r="E32" s="233">
        <v>70.8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131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27"/>
      <c r="B33" s="228"/>
      <c r="C33" s="266" t="s">
        <v>166</v>
      </c>
      <c r="D33" s="232"/>
      <c r="E33" s="233">
        <v>78.524799999999999</v>
      </c>
      <c r="F33" s="230"/>
      <c r="G33" s="23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131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8">
        <v>12</v>
      </c>
      <c r="B34" s="249" t="s">
        <v>167</v>
      </c>
      <c r="C34" s="265" t="s">
        <v>168</v>
      </c>
      <c r="D34" s="250" t="s">
        <v>122</v>
      </c>
      <c r="E34" s="251">
        <v>98.59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21</v>
      </c>
      <c r="M34" s="230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30"/>
      <c r="S34" s="230" t="s">
        <v>123</v>
      </c>
      <c r="T34" s="230" t="s">
        <v>123</v>
      </c>
      <c r="U34" s="230">
        <v>0.126</v>
      </c>
      <c r="V34" s="230">
        <f>ROUND(E34*U34,2)</f>
        <v>12.42</v>
      </c>
      <c r="W34" s="230"/>
      <c r="X34" s="230" t="s">
        <v>124</v>
      </c>
      <c r="Y34" s="230" t="s">
        <v>125</v>
      </c>
      <c r="Z34" s="210"/>
      <c r="AA34" s="210"/>
      <c r="AB34" s="210"/>
      <c r="AC34" s="210"/>
      <c r="AD34" s="210"/>
      <c r="AE34" s="210"/>
      <c r="AF34" s="210"/>
      <c r="AG34" s="210" t="s">
        <v>126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27"/>
      <c r="B35" s="228"/>
      <c r="C35" s="266" t="s">
        <v>169</v>
      </c>
      <c r="D35" s="232"/>
      <c r="E35" s="233">
        <v>98.59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131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41" t="s">
        <v>118</v>
      </c>
      <c r="B36" s="242" t="s">
        <v>73</v>
      </c>
      <c r="C36" s="263" t="s">
        <v>74</v>
      </c>
      <c r="D36" s="243"/>
      <c r="E36" s="244"/>
      <c r="F36" s="245"/>
      <c r="G36" s="246">
        <f>SUMIF(AG37:AG40,"&lt;&gt;NOR",G37:G40)</f>
        <v>0</v>
      </c>
      <c r="H36" s="240"/>
      <c r="I36" s="240">
        <f>SUM(I37:I40)</f>
        <v>0</v>
      </c>
      <c r="J36" s="240"/>
      <c r="K36" s="240">
        <f>SUM(K37:K40)</f>
        <v>0</v>
      </c>
      <c r="L36" s="240"/>
      <c r="M36" s="240">
        <f>SUM(M37:M40)</f>
        <v>0</v>
      </c>
      <c r="N36" s="239"/>
      <c r="O36" s="239">
        <f>SUM(O37:O40)</f>
        <v>166.65</v>
      </c>
      <c r="P36" s="239"/>
      <c r="Q36" s="239">
        <f>SUM(Q37:Q40)</f>
        <v>0</v>
      </c>
      <c r="R36" s="240"/>
      <c r="S36" s="240"/>
      <c r="T36" s="240"/>
      <c r="U36" s="240"/>
      <c r="V36" s="240">
        <f>SUM(V37:V40)</f>
        <v>31.68</v>
      </c>
      <c r="W36" s="240"/>
      <c r="X36" s="240"/>
      <c r="Y36" s="240"/>
      <c r="AG36" t="s">
        <v>119</v>
      </c>
    </row>
    <row r="37" spans="1:60" ht="22.5" outlineLevel="1" x14ac:dyDescent="0.2">
      <c r="A37" s="248">
        <v>13</v>
      </c>
      <c r="B37" s="249" t="s">
        <v>170</v>
      </c>
      <c r="C37" s="265" t="s">
        <v>171</v>
      </c>
      <c r="D37" s="250" t="s">
        <v>135</v>
      </c>
      <c r="E37" s="251">
        <v>66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21</v>
      </c>
      <c r="M37" s="230">
        <f>G37*(1+L37/100)</f>
        <v>0</v>
      </c>
      <c r="N37" s="229">
        <v>2.5249999999999999</v>
      </c>
      <c r="O37" s="229">
        <f>ROUND(E37*N37,2)</f>
        <v>166.65</v>
      </c>
      <c r="P37" s="229">
        <v>0</v>
      </c>
      <c r="Q37" s="229">
        <f>ROUND(E37*P37,2)</f>
        <v>0</v>
      </c>
      <c r="R37" s="230"/>
      <c r="S37" s="230" t="s">
        <v>123</v>
      </c>
      <c r="T37" s="230" t="s">
        <v>129</v>
      </c>
      <c r="U37" s="230">
        <v>0.48</v>
      </c>
      <c r="V37" s="230">
        <f>ROUND(E37*U37,2)</f>
        <v>31.68</v>
      </c>
      <c r="W37" s="230"/>
      <c r="X37" s="230" t="s">
        <v>124</v>
      </c>
      <c r="Y37" s="230" t="s">
        <v>125</v>
      </c>
      <c r="Z37" s="210"/>
      <c r="AA37" s="210"/>
      <c r="AB37" s="210"/>
      <c r="AC37" s="210"/>
      <c r="AD37" s="210"/>
      <c r="AE37" s="210"/>
      <c r="AF37" s="210"/>
      <c r="AG37" s="210" t="s">
        <v>126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27"/>
      <c r="B38" s="228"/>
      <c r="C38" s="266" t="s">
        <v>172</v>
      </c>
      <c r="D38" s="232"/>
      <c r="E38" s="233"/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131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27"/>
      <c r="B39" s="228"/>
      <c r="C39" s="266" t="s">
        <v>173</v>
      </c>
      <c r="D39" s="232"/>
      <c r="E39" s="233">
        <v>33.200000000000003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131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27"/>
      <c r="B40" s="228"/>
      <c r="C40" s="266" t="s">
        <v>174</v>
      </c>
      <c r="D40" s="232"/>
      <c r="E40" s="233">
        <v>32.799999999999997</v>
      </c>
      <c r="F40" s="230"/>
      <c r="G40" s="230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131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x14ac:dyDescent="0.2">
      <c r="A41" s="241" t="s">
        <v>118</v>
      </c>
      <c r="B41" s="242" t="s">
        <v>79</v>
      </c>
      <c r="C41" s="263" t="s">
        <v>80</v>
      </c>
      <c r="D41" s="243"/>
      <c r="E41" s="244"/>
      <c r="F41" s="245"/>
      <c r="G41" s="246">
        <f>SUMIF(AG42:AG45,"&lt;&gt;NOR",G42:G45)</f>
        <v>0</v>
      </c>
      <c r="H41" s="240"/>
      <c r="I41" s="240">
        <f>SUM(I42:I45)</f>
        <v>0</v>
      </c>
      <c r="J41" s="240"/>
      <c r="K41" s="240">
        <f>SUM(K42:K45)</f>
        <v>0</v>
      </c>
      <c r="L41" s="240"/>
      <c r="M41" s="240">
        <f>SUM(M42:M45)</f>
        <v>0</v>
      </c>
      <c r="N41" s="239"/>
      <c r="O41" s="239">
        <f>SUM(O42:O45)</f>
        <v>45</v>
      </c>
      <c r="P41" s="239"/>
      <c r="Q41" s="239">
        <f>SUM(Q42:Q45)</f>
        <v>0</v>
      </c>
      <c r="R41" s="240"/>
      <c r="S41" s="240"/>
      <c r="T41" s="240"/>
      <c r="U41" s="240"/>
      <c r="V41" s="240">
        <f>SUM(V42:V45)</f>
        <v>45.98</v>
      </c>
      <c r="W41" s="240"/>
      <c r="X41" s="240"/>
      <c r="Y41" s="240"/>
      <c r="AG41" t="s">
        <v>119</v>
      </c>
    </row>
    <row r="42" spans="1:60" outlineLevel="1" x14ac:dyDescent="0.2">
      <c r="A42" s="248">
        <v>14</v>
      </c>
      <c r="B42" s="249" t="s">
        <v>175</v>
      </c>
      <c r="C42" s="265" t="s">
        <v>176</v>
      </c>
      <c r="D42" s="250" t="s">
        <v>135</v>
      </c>
      <c r="E42" s="251">
        <v>17.82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29">
        <v>2.5249999999999999</v>
      </c>
      <c r="O42" s="229">
        <f>ROUND(E42*N42,2)</f>
        <v>45</v>
      </c>
      <c r="P42" s="229">
        <v>0</v>
      </c>
      <c r="Q42" s="229">
        <f>ROUND(E42*P42,2)</f>
        <v>0</v>
      </c>
      <c r="R42" s="230"/>
      <c r="S42" s="230" t="s">
        <v>123</v>
      </c>
      <c r="T42" s="230" t="s">
        <v>123</v>
      </c>
      <c r="U42" s="230">
        <v>2.58</v>
      </c>
      <c r="V42" s="230">
        <f>ROUND(E42*U42,2)</f>
        <v>45.98</v>
      </c>
      <c r="W42" s="230"/>
      <c r="X42" s="230" t="s">
        <v>124</v>
      </c>
      <c r="Y42" s="230" t="s">
        <v>125</v>
      </c>
      <c r="Z42" s="210"/>
      <c r="AA42" s="210"/>
      <c r="AB42" s="210"/>
      <c r="AC42" s="210"/>
      <c r="AD42" s="210"/>
      <c r="AE42" s="210"/>
      <c r="AF42" s="210"/>
      <c r="AG42" s="210" t="s">
        <v>126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27"/>
      <c r="B43" s="228"/>
      <c r="C43" s="266" t="s">
        <v>177</v>
      </c>
      <c r="D43" s="232"/>
      <c r="E43" s="233"/>
      <c r="F43" s="230"/>
      <c r="G43" s="230"/>
      <c r="H43" s="230"/>
      <c r="I43" s="230"/>
      <c r="J43" s="230"/>
      <c r="K43" s="230"/>
      <c r="L43" s="230"/>
      <c r="M43" s="230"/>
      <c r="N43" s="229"/>
      <c r="O43" s="229"/>
      <c r="P43" s="229"/>
      <c r="Q43" s="229"/>
      <c r="R43" s="230"/>
      <c r="S43" s="230"/>
      <c r="T43" s="230"/>
      <c r="U43" s="230"/>
      <c r="V43" s="230"/>
      <c r="W43" s="230"/>
      <c r="X43" s="230"/>
      <c r="Y43" s="230"/>
      <c r="Z43" s="210"/>
      <c r="AA43" s="210"/>
      <c r="AB43" s="210"/>
      <c r="AC43" s="210"/>
      <c r="AD43" s="210"/>
      <c r="AE43" s="210"/>
      <c r="AF43" s="210"/>
      <c r="AG43" s="210" t="s">
        <v>131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27"/>
      <c r="B44" s="228"/>
      <c r="C44" s="266" t="s">
        <v>178</v>
      </c>
      <c r="D44" s="232"/>
      <c r="E44" s="233">
        <v>8.9640000000000004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131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27"/>
      <c r="B45" s="228"/>
      <c r="C45" s="266" t="s">
        <v>179</v>
      </c>
      <c r="D45" s="232"/>
      <c r="E45" s="233">
        <v>8.8559999999999999</v>
      </c>
      <c r="F45" s="230"/>
      <c r="G45" s="230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131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x14ac:dyDescent="0.2">
      <c r="A46" s="241" t="s">
        <v>118</v>
      </c>
      <c r="B46" s="242" t="s">
        <v>75</v>
      </c>
      <c r="C46" s="263" t="s">
        <v>76</v>
      </c>
      <c r="D46" s="243"/>
      <c r="E46" s="244"/>
      <c r="F46" s="245"/>
      <c r="G46" s="246">
        <f>SUMIF(AG47:AG56,"&lt;&gt;NOR",G47:G56)</f>
        <v>0</v>
      </c>
      <c r="H46" s="240"/>
      <c r="I46" s="240">
        <f>SUM(I47:I56)</f>
        <v>0</v>
      </c>
      <c r="J46" s="240"/>
      <c r="K46" s="240">
        <f>SUM(K47:K56)</f>
        <v>0</v>
      </c>
      <c r="L46" s="240"/>
      <c r="M46" s="240">
        <f>SUM(M47:M56)</f>
        <v>0</v>
      </c>
      <c r="N46" s="239"/>
      <c r="O46" s="239">
        <f>SUM(O47:O56)</f>
        <v>449.04</v>
      </c>
      <c r="P46" s="239"/>
      <c r="Q46" s="239">
        <f>SUM(Q47:Q56)</f>
        <v>0</v>
      </c>
      <c r="R46" s="240"/>
      <c r="S46" s="240"/>
      <c r="T46" s="240"/>
      <c r="U46" s="240"/>
      <c r="V46" s="240">
        <f>SUM(V47:V56)</f>
        <v>2065.4300000000003</v>
      </c>
      <c r="W46" s="240"/>
      <c r="X46" s="240"/>
      <c r="Y46" s="240"/>
      <c r="AG46" t="s">
        <v>119</v>
      </c>
    </row>
    <row r="47" spans="1:60" ht="22.5" outlineLevel="1" x14ac:dyDescent="0.2">
      <c r="A47" s="248">
        <v>15</v>
      </c>
      <c r="B47" s="249" t="s">
        <v>180</v>
      </c>
      <c r="C47" s="265" t="s">
        <v>181</v>
      </c>
      <c r="D47" s="250" t="s">
        <v>135</v>
      </c>
      <c r="E47" s="251">
        <v>143.47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29">
        <v>2.5301300000000002</v>
      </c>
      <c r="O47" s="229">
        <f>ROUND(E47*N47,2)</f>
        <v>363</v>
      </c>
      <c r="P47" s="229">
        <v>0</v>
      </c>
      <c r="Q47" s="229">
        <f>ROUND(E47*P47,2)</f>
        <v>0</v>
      </c>
      <c r="R47" s="230"/>
      <c r="S47" s="230" t="s">
        <v>123</v>
      </c>
      <c r="T47" s="230" t="s">
        <v>129</v>
      </c>
      <c r="U47" s="230">
        <v>1.21</v>
      </c>
      <c r="V47" s="230">
        <f>ROUND(E47*U47,2)</f>
        <v>173.6</v>
      </c>
      <c r="W47" s="230"/>
      <c r="X47" s="230" t="s">
        <v>124</v>
      </c>
      <c r="Y47" s="230" t="s">
        <v>125</v>
      </c>
      <c r="Z47" s="210"/>
      <c r="AA47" s="210"/>
      <c r="AB47" s="210"/>
      <c r="AC47" s="210"/>
      <c r="AD47" s="210"/>
      <c r="AE47" s="210"/>
      <c r="AF47" s="210"/>
      <c r="AG47" s="210" t="s">
        <v>126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ht="22.5" outlineLevel="2" x14ac:dyDescent="0.2">
      <c r="A48" s="227"/>
      <c r="B48" s="228"/>
      <c r="C48" s="266" t="s">
        <v>182</v>
      </c>
      <c r="D48" s="232"/>
      <c r="E48" s="233">
        <v>143.47</v>
      </c>
      <c r="F48" s="230"/>
      <c r="G48" s="230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131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8">
        <v>16</v>
      </c>
      <c r="B49" s="249" t="s">
        <v>183</v>
      </c>
      <c r="C49" s="265" t="s">
        <v>184</v>
      </c>
      <c r="D49" s="250" t="s">
        <v>122</v>
      </c>
      <c r="E49" s="251">
        <v>813.92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29">
        <v>6.0310000000000002E-2</v>
      </c>
      <c r="O49" s="229">
        <f>ROUND(E49*N49,2)</f>
        <v>49.09</v>
      </c>
      <c r="P49" s="229">
        <v>0</v>
      </c>
      <c r="Q49" s="229">
        <f>ROUND(E49*P49,2)</f>
        <v>0</v>
      </c>
      <c r="R49" s="230"/>
      <c r="S49" s="230" t="s">
        <v>123</v>
      </c>
      <c r="T49" s="230" t="s">
        <v>123</v>
      </c>
      <c r="U49" s="230">
        <v>0.85</v>
      </c>
      <c r="V49" s="230">
        <f>ROUND(E49*U49,2)</f>
        <v>691.83</v>
      </c>
      <c r="W49" s="230"/>
      <c r="X49" s="230" t="s">
        <v>124</v>
      </c>
      <c r="Y49" s="230" t="s">
        <v>125</v>
      </c>
      <c r="Z49" s="210"/>
      <c r="AA49" s="210"/>
      <c r="AB49" s="210"/>
      <c r="AC49" s="210"/>
      <c r="AD49" s="210"/>
      <c r="AE49" s="210"/>
      <c r="AF49" s="210"/>
      <c r="AG49" s="210" t="s">
        <v>126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27"/>
      <c r="B50" s="228"/>
      <c r="C50" s="266" t="s">
        <v>185</v>
      </c>
      <c r="D50" s="232"/>
      <c r="E50" s="233">
        <v>69</v>
      </c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131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33.75" outlineLevel="3" x14ac:dyDescent="0.2">
      <c r="A51" s="227"/>
      <c r="B51" s="228"/>
      <c r="C51" s="266" t="s">
        <v>186</v>
      </c>
      <c r="D51" s="232"/>
      <c r="E51" s="233">
        <v>744.92</v>
      </c>
      <c r="F51" s="230"/>
      <c r="G51" s="230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131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48">
        <v>17</v>
      </c>
      <c r="B52" s="249" t="s">
        <v>187</v>
      </c>
      <c r="C52" s="265" t="s">
        <v>188</v>
      </c>
      <c r="D52" s="250" t="s">
        <v>122</v>
      </c>
      <c r="E52" s="251">
        <v>813.92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21</v>
      </c>
      <c r="M52" s="230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30"/>
      <c r="S52" s="230" t="s">
        <v>123</v>
      </c>
      <c r="T52" s="230" t="s">
        <v>123</v>
      </c>
      <c r="U52" s="230">
        <v>0.35</v>
      </c>
      <c r="V52" s="230">
        <f>ROUND(E52*U52,2)</f>
        <v>284.87</v>
      </c>
      <c r="W52" s="230"/>
      <c r="X52" s="230" t="s">
        <v>124</v>
      </c>
      <c r="Y52" s="230" t="s">
        <v>125</v>
      </c>
      <c r="Z52" s="210"/>
      <c r="AA52" s="210"/>
      <c r="AB52" s="210"/>
      <c r="AC52" s="210"/>
      <c r="AD52" s="210"/>
      <c r="AE52" s="210"/>
      <c r="AF52" s="210"/>
      <c r="AG52" s="210" t="s">
        <v>126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27"/>
      <c r="B53" s="228"/>
      <c r="C53" s="266" t="s">
        <v>189</v>
      </c>
      <c r="D53" s="232"/>
      <c r="E53" s="233">
        <v>813.92</v>
      </c>
      <c r="F53" s="230"/>
      <c r="G53" s="230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131</v>
      </c>
      <c r="AH53" s="210">
        <v>5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8">
        <v>18</v>
      </c>
      <c r="B54" s="249" t="s">
        <v>190</v>
      </c>
      <c r="C54" s="265" t="s">
        <v>191</v>
      </c>
      <c r="D54" s="250" t="s">
        <v>157</v>
      </c>
      <c r="E54" s="251">
        <v>36.213999999999999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21</v>
      </c>
      <c r="M54" s="230">
        <f>G54*(1+L54/100)</f>
        <v>0</v>
      </c>
      <c r="N54" s="229">
        <v>1.0202899999999999</v>
      </c>
      <c r="O54" s="229">
        <f>ROUND(E54*N54,2)</f>
        <v>36.950000000000003</v>
      </c>
      <c r="P54" s="229">
        <v>0</v>
      </c>
      <c r="Q54" s="229">
        <f>ROUND(E54*P54,2)</f>
        <v>0</v>
      </c>
      <c r="R54" s="230"/>
      <c r="S54" s="230" t="s">
        <v>123</v>
      </c>
      <c r="T54" s="230" t="s">
        <v>129</v>
      </c>
      <c r="U54" s="230">
        <v>25.27</v>
      </c>
      <c r="V54" s="230">
        <f>ROUND(E54*U54,2)</f>
        <v>915.13</v>
      </c>
      <c r="W54" s="230"/>
      <c r="X54" s="230" t="s">
        <v>124</v>
      </c>
      <c r="Y54" s="230" t="s">
        <v>125</v>
      </c>
      <c r="Z54" s="210"/>
      <c r="AA54" s="210"/>
      <c r="AB54" s="210"/>
      <c r="AC54" s="210"/>
      <c r="AD54" s="210"/>
      <c r="AE54" s="210"/>
      <c r="AF54" s="210"/>
      <c r="AG54" s="210" t="s">
        <v>126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">
      <c r="A55" s="227"/>
      <c r="B55" s="228"/>
      <c r="C55" s="266" t="s">
        <v>192</v>
      </c>
      <c r="D55" s="232"/>
      <c r="E55" s="233">
        <v>34.489530000000002</v>
      </c>
      <c r="F55" s="230"/>
      <c r="G55" s="23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131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27"/>
      <c r="B56" s="228"/>
      <c r="C56" s="267" t="s">
        <v>193</v>
      </c>
      <c r="D56" s="234"/>
      <c r="E56" s="235">
        <v>1.72448</v>
      </c>
      <c r="F56" s="230"/>
      <c r="G56" s="230"/>
      <c r="H56" s="230"/>
      <c r="I56" s="230"/>
      <c r="J56" s="230"/>
      <c r="K56" s="230"/>
      <c r="L56" s="230"/>
      <c r="M56" s="230"/>
      <c r="N56" s="229"/>
      <c r="O56" s="229"/>
      <c r="P56" s="229"/>
      <c r="Q56" s="229"/>
      <c r="R56" s="230"/>
      <c r="S56" s="230"/>
      <c r="T56" s="230"/>
      <c r="U56" s="230"/>
      <c r="V56" s="230"/>
      <c r="W56" s="230"/>
      <c r="X56" s="230"/>
      <c r="Y56" s="230"/>
      <c r="Z56" s="210"/>
      <c r="AA56" s="210"/>
      <c r="AB56" s="210"/>
      <c r="AC56" s="210"/>
      <c r="AD56" s="210"/>
      <c r="AE56" s="210"/>
      <c r="AF56" s="210"/>
      <c r="AG56" s="210" t="s">
        <v>131</v>
      </c>
      <c r="AH56" s="210">
        <v>4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">
      <c r="A57" s="241" t="s">
        <v>118</v>
      </c>
      <c r="B57" s="242" t="s">
        <v>81</v>
      </c>
      <c r="C57" s="263" t="s">
        <v>82</v>
      </c>
      <c r="D57" s="243"/>
      <c r="E57" s="244"/>
      <c r="F57" s="245"/>
      <c r="G57" s="246">
        <f>SUMIF(AG58:AG60,"&lt;&gt;NOR",G58:G60)</f>
        <v>0</v>
      </c>
      <c r="H57" s="240"/>
      <c r="I57" s="240">
        <f>SUM(I58:I60)</f>
        <v>0</v>
      </c>
      <c r="J57" s="240"/>
      <c r="K57" s="240">
        <f>SUM(K58:K60)</f>
        <v>0</v>
      </c>
      <c r="L57" s="240"/>
      <c r="M57" s="240">
        <f>SUM(M58:M60)</f>
        <v>0</v>
      </c>
      <c r="N57" s="239"/>
      <c r="O57" s="239">
        <f>SUM(O58:O60)</f>
        <v>1.02</v>
      </c>
      <c r="P57" s="239"/>
      <c r="Q57" s="239">
        <f>SUM(Q58:Q60)</f>
        <v>0</v>
      </c>
      <c r="R57" s="240"/>
      <c r="S57" s="240"/>
      <c r="T57" s="240"/>
      <c r="U57" s="240"/>
      <c r="V57" s="240">
        <f>SUM(V58:V60)</f>
        <v>41.93</v>
      </c>
      <c r="W57" s="240"/>
      <c r="X57" s="240"/>
      <c r="Y57" s="240"/>
      <c r="AG57" t="s">
        <v>119</v>
      </c>
    </row>
    <row r="58" spans="1:60" outlineLevel="1" x14ac:dyDescent="0.2">
      <c r="A58" s="248">
        <v>19</v>
      </c>
      <c r="B58" s="249" t="s">
        <v>194</v>
      </c>
      <c r="C58" s="265" t="s">
        <v>195</v>
      </c>
      <c r="D58" s="250" t="s">
        <v>122</v>
      </c>
      <c r="E58" s="251">
        <v>161.28</v>
      </c>
      <c r="F58" s="252"/>
      <c r="G58" s="253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21</v>
      </c>
      <c r="M58" s="230">
        <f>G58*(1+L58/100)</f>
        <v>0</v>
      </c>
      <c r="N58" s="229">
        <v>6.3499999999999997E-3</v>
      </c>
      <c r="O58" s="229">
        <f>ROUND(E58*N58,2)</f>
        <v>1.02</v>
      </c>
      <c r="P58" s="229">
        <v>0</v>
      </c>
      <c r="Q58" s="229">
        <f>ROUND(E58*P58,2)</f>
        <v>0</v>
      </c>
      <c r="R58" s="230"/>
      <c r="S58" s="230" t="s">
        <v>123</v>
      </c>
      <c r="T58" s="230" t="s">
        <v>129</v>
      </c>
      <c r="U58" s="230">
        <v>0.26</v>
      </c>
      <c r="V58" s="230">
        <f>ROUND(E58*U58,2)</f>
        <v>41.93</v>
      </c>
      <c r="W58" s="230"/>
      <c r="X58" s="230" t="s">
        <v>124</v>
      </c>
      <c r="Y58" s="230" t="s">
        <v>125</v>
      </c>
      <c r="Z58" s="210"/>
      <c r="AA58" s="210"/>
      <c r="AB58" s="210"/>
      <c r="AC58" s="210"/>
      <c r="AD58" s="210"/>
      <c r="AE58" s="210"/>
      <c r="AF58" s="210"/>
      <c r="AG58" s="210" t="s">
        <v>126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27"/>
      <c r="B59" s="228"/>
      <c r="C59" s="266" t="s">
        <v>196</v>
      </c>
      <c r="D59" s="232"/>
      <c r="E59" s="233">
        <v>79.680000000000007</v>
      </c>
      <c r="F59" s="230"/>
      <c r="G59" s="230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131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27"/>
      <c r="B60" s="228"/>
      <c r="C60" s="266" t="s">
        <v>197</v>
      </c>
      <c r="D60" s="232"/>
      <c r="E60" s="233">
        <v>81.599999999999994</v>
      </c>
      <c r="F60" s="230"/>
      <c r="G60" s="230"/>
      <c r="H60" s="230"/>
      <c r="I60" s="230"/>
      <c r="J60" s="230"/>
      <c r="K60" s="230"/>
      <c r="L60" s="230"/>
      <c r="M60" s="230"/>
      <c r="N60" s="229"/>
      <c r="O60" s="229"/>
      <c r="P60" s="229"/>
      <c r="Q60" s="229"/>
      <c r="R60" s="230"/>
      <c r="S60" s="230"/>
      <c r="T60" s="230"/>
      <c r="U60" s="230"/>
      <c r="V60" s="230"/>
      <c r="W60" s="230"/>
      <c r="X60" s="230"/>
      <c r="Y60" s="230"/>
      <c r="Z60" s="210"/>
      <c r="AA60" s="210"/>
      <c r="AB60" s="210"/>
      <c r="AC60" s="210"/>
      <c r="AD60" s="210"/>
      <c r="AE60" s="210"/>
      <c r="AF60" s="210"/>
      <c r="AG60" s="210" t="s">
        <v>131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x14ac:dyDescent="0.2">
      <c r="A61" s="241" t="s">
        <v>118</v>
      </c>
      <c r="B61" s="242" t="s">
        <v>77</v>
      </c>
      <c r="C61" s="263" t="s">
        <v>78</v>
      </c>
      <c r="D61" s="243"/>
      <c r="E61" s="244"/>
      <c r="F61" s="245"/>
      <c r="G61" s="246">
        <f>SUMIF(AG62:AG69,"&lt;&gt;NOR",G62:G69)</f>
        <v>0</v>
      </c>
      <c r="H61" s="240"/>
      <c r="I61" s="240">
        <f>SUM(I62:I69)</f>
        <v>0</v>
      </c>
      <c r="J61" s="240"/>
      <c r="K61" s="240">
        <f>SUM(K62:K69)</f>
        <v>0</v>
      </c>
      <c r="L61" s="240"/>
      <c r="M61" s="240">
        <f>SUM(M62:M69)</f>
        <v>0</v>
      </c>
      <c r="N61" s="239"/>
      <c r="O61" s="239">
        <f>SUM(O62:O69)</f>
        <v>61</v>
      </c>
      <c r="P61" s="239"/>
      <c r="Q61" s="239">
        <f>SUM(Q62:Q69)</f>
        <v>0</v>
      </c>
      <c r="R61" s="240"/>
      <c r="S61" s="240"/>
      <c r="T61" s="240"/>
      <c r="U61" s="240"/>
      <c r="V61" s="240">
        <f>SUM(V62:V69)</f>
        <v>9.4</v>
      </c>
      <c r="W61" s="240"/>
      <c r="X61" s="240"/>
      <c r="Y61" s="240"/>
      <c r="AG61" t="s">
        <v>119</v>
      </c>
    </row>
    <row r="62" spans="1:60" ht="22.5" outlineLevel="1" x14ac:dyDescent="0.2">
      <c r="A62" s="248">
        <v>20</v>
      </c>
      <c r="B62" s="249" t="s">
        <v>198</v>
      </c>
      <c r="C62" s="265" t="s">
        <v>199</v>
      </c>
      <c r="D62" s="250" t="s">
        <v>122</v>
      </c>
      <c r="E62" s="251">
        <v>176.2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21</v>
      </c>
      <c r="M62" s="230">
        <f>G62*(1+L62/100)</f>
        <v>0</v>
      </c>
      <c r="N62" s="229">
        <v>0.12966</v>
      </c>
      <c r="O62" s="229">
        <f>ROUND(E62*N62,2)</f>
        <v>22.85</v>
      </c>
      <c r="P62" s="229">
        <v>0</v>
      </c>
      <c r="Q62" s="229">
        <f>ROUND(E62*P62,2)</f>
        <v>0</v>
      </c>
      <c r="R62" s="230"/>
      <c r="S62" s="230" t="s">
        <v>123</v>
      </c>
      <c r="T62" s="230" t="s">
        <v>129</v>
      </c>
      <c r="U62" s="230">
        <v>0.02</v>
      </c>
      <c r="V62" s="230">
        <f>ROUND(E62*U62,2)</f>
        <v>3.52</v>
      </c>
      <c r="W62" s="230"/>
      <c r="X62" s="230" t="s">
        <v>124</v>
      </c>
      <c r="Y62" s="230" t="s">
        <v>125</v>
      </c>
      <c r="Z62" s="210"/>
      <c r="AA62" s="210"/>
      <c r="AB62" s="210"/>
      <c r="AC62" s="210"/>
      <c r="AD62" s="210"/>
      <c r="AE62" s="210"/>
      <c r="AF62" s="210"/>
      <c r="AG62" s="210" t="s">
        <v>126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27"/>
      <c r="B63" s="228"/>
      <c r="C63" s="266" t="s">
        <v>200</v>
      </c>
      <c r="D63" s="232"/>
      <c r="E63" s="233">
        <v>67.400000000000006</v>
      </c>
      <c r="F63" s="230"/>
      <c r="G63" s="230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131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27"/>
      <c r="B64" s="228"/>
      <c r="C64" s="266" t="s">
        <v>201</v>
      </c>
      <c r="D64" s="232"/>
      <c r="E64" s="233">
        <v>73.8</v>
      </c>
      <c r="F64" s="230"/>
      <c r="G64" s="23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131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27"/>
      <c r="B65" s="228"/>
      <c r="C65" s="266" t="s">
        <v>202</v>
      </c>
      <c r="D65" s="232"/>
      <c r="E65" s="233">
        <v>35</v>
      </c>
      <c r="F65" s="230"/>
      <c r="G65" s="230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131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1" x14ac:dyDescent="0.2">
      <c r="A66" s="248">
        <v>21</v>
      </c>
      <c r="B66" s="249" t="s">
        <v>203</v>
      </c>
      <c r="C66" s="265" t="s">
        <v>204</v>
      </c>
      <c r="D66" s="250" t="s">
        <v>122</v>
      </c>
      <c r="E66" s="251">
        <v>294.2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21</v>
      </c>
      <c r="M66" s="230">
        <f>G66*(1+L66/100)</f>
        <v>0</v>
      </c>
      <c r="N66" s="229">
        <v>0.12966</v>
      </c>
      <c r="O66" s="229">
        <f>ROUND(E66*N66,2)</f>
        <v>38.15</v>
      </c>
      <c r="P66" s="229">
        <v>0</v>
      </c>
      <c r="Q66" s="229">
        <f>ROUND(E66*P66,2)</f>
        <v>0</v>
      </c>
      <c r="R66" s="230"/>
      <c r="S66" s="230" t="s">
        <v>123</v>
      </c>
      <c r="T66" s="230" t="s">
        <v>129</v>
      </c>
      <c r="U66" s="230">
        <v>0.02</v>
      </c>
      <c r="V66" s="230">
        <f>ROUND(E66*U66,2)</f>
        <v>5.88</v>
      </c>
      <c r="W66" s="230"/>
      <c r="X66" s="230" t="s">
        <v>124</v>
      </c>
      <c r="Y66" s="230" t="s">
        <v>125</v>
      </c>
      <c r="Z66" s="210"/>
      <c r="AA66" s="210"/>
      <c r="AB66" s="210"/>
      <c r="AC66" s="210"/>
      <c r="AD66" s="210"/>
      <c r="AE66" s="210"/>
      <c r="AF66" s="210"/>
      <c r="AG66" s="210" t="s">
        <v>126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27"/>
      <c r="B67" s="228"/>
      <c r="C67" s="266" t="s">
        <v>205</v>
      </c>
      <c r="D67" s="232"/>
      <c r="E67" s="233">
        <v>67.400000000000006</v>
      </c>
      <c r="F67" s="230"/>
      <c r="G67" s="230"/>
      <c r="H67" s="230"/>
      <c r="I67" s="230"/>
      <c r="J67" s="230"/>
      <c r="K67" s="230"/>
      <c r="L67" s="230"/>
      <c r="M67" s="230"/>
      <c r="N67" s="229"/>
      <c r="O67" s="229"/>
      <c r="P67" s="229"/>
      <c r="Q67" s="229"/>
      <c r="R67" s="230"/>
      <c r="S67" s="230"/>
      <c r="T67" s="230"/>
      <c r="U67" s="230"/>
      <c r="V67" s="230"/>
      <c r="W67" s="230"/>
      <c r="X67" s="230"/>
      <c r="Y67" s="230"/>
      <c r="Z67" s="210"/>
      <c r="AA67" s="210"/>
      <c r="AB67" s="210"/>
      <c r="AC67" s="210"/>
      <c r="AD67" s="210"/>
      <c r="AE67" s="210"/>
      <c r="AF67" s="210"/>
      <c r="AG67" s="210" t="s">
        <v>131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27"/>
      <c r="B68" s="228"/>
      <c r="C68" s="266" t="s">
        <v>206</v>
      </c>
      <c r="D68" s="232"/>
      <c r="E68" s="233">
        <v>196.8</v>
      </c>
      <c r="F68" s="230"/>
      <c r="G68" s="23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131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27"/>
      <c r="B69" s="228"/>
      <c r="C69" s="266" t="s">
        <v>207</v>
      </c>
      <c r="D69" s="232"/>
      <c r="E69" s="233">
        <v>30</v>
      </c>
      <c r="F69" s="230"/>
      <c r="G69" s="230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131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x14ac:dyDescent="0.2">
      <c r="A70" s="241" t="s">
        <v>118</v>
      </c>
      <c r="B70" s="242" t="s">
        <v>83</v>
      </c>
      <c r="C70" s="263" t="s">
        <v>84</v>
      </c>
      <c r="D70" s="243"/>
      <c r="E70" s="244"/>
      <c r="F70" s="245"/>
      <c r="G70" s="246">
        <f>SUMIF(AG71:AG71,"&lt;&gt;NOR",G71:G71)</f>
        <v>0</v>
      </c>
      <c r="H70" s="240"/>
      <c r="I70" s="240">
        <f>SUM(I71:I71)</f>
        <v>0</v>
      </c>
      <c r="J70" s="240"/>
      <c r="K70" s="240">
        <f>SUM(K71:K71)</f>
        <v>0</v>
      </c>
      <c r="L70" s="240"/>
      <c r="M70" s="240">
        <f>SUM(M71:M71)</f>
        <v>0</v>
      </c>
      <c r="N70" s="239"/>
      <c r="O70" s="239">
        <f>SUM(O71:O71)</f>
        <v>0</v>
      </c>
      <c r="P70" s="239"/>
      <c r="Q70" s="239">
        <f>SUM(Q71:Q71)</f>
        <v>0</v>
      </c>
      <c r="R70" s="240"/>
      <c r="S70" s="240"/>
      <c r="T70" s="240"/>
      <c r="U70" s="240"/>
      <c r="V70" s="240">
        <f>SUM(V71:V71)</f>
        <v>1102.23</v>
      </c>
      <c r="W70" s="240"/>
      <c r="X70" s="240"/>
      <c r="Y70" s="240"/>
      <c r="AG70" t="s">
        <v>119</v>
      </c>
    </row>
    <row r="71" spans="1:60" outlineLevel="1" x14ac:dyDescent="0.2">
      <c r="A71" s="254">
        <v>22</v>
      </c>
      <c r="B71" s="255" t="s">
        <v>208</v>
      </c>
      <c r="C71" s="264" t="s">
        <v>209</v>
      </c>
      <c r="D71" s="256" t="s">
        <v>157</v>
      </c>
      <c r="E71" s="257">
        <v>872.02053999999998</v>
      </c>
      <c r="F71" s="258"/>
      <c r="G71" s="259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21</v>
      </c>
      <c r="M71" s="230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30"/>
      <c r="S71" s="230" t="s">
        <v>123</v>
      </c>
      <c r="T71" s="230" t="s">
        <v>129</v>
      </c>
      <c r="U71" s="230">
        <v>1.264</v>
      </c>
      <c r="V71" s="230">
        <f>ROUND(E71*U71,2)</f>
        <v>1102.23</v>
      </c>
      <c r="W71" s="230"/>
      <c r="X71" s="230" t="s">
        <v>210</v>
      </c>
      <c r="Y71" s="230" t="s">
        <v>125</v>
      </c>
      <c r="Z71" s="210"/>
      <c r="AA71" s="210"/>
      <c r="AB71" s="210"/>
      <c r="AC71" s="210"/>
      <c r="AD71" s="210"/>
      <c r="AE71" s="210"/>
      <c r="AF71" s="210"/>
      <c r="AG71" s="210" t="s">
        <v>211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">
      <c r="A72" s="241" t="s">
        <v>118</v>
      </c>
      <c r="B72" s="242" t="s">
        <v>85</v>
      </c>
      <c r="C72" s="263" t="s">
        <v>86</v>
      </c>
      <c r="D72" s="243"/>
      <c r="E72" s="244"/>
      <c r="F72" s="245"/>
      <c r="G72" s="246">
        <f>SUMIF(AG73:AG75,"&lt;&gt;NOR",G73:G75)</f>
        <v>0</v>
      </c>
      <c r="H72" s="240"/>
      <c r="I72" s="240">
        <f>SUM(I73:I75)</f>
        <v>0</v>
      </c>
      <c r="J72" s="240"/>
      <c r="K72" s="240">
        <f>SUM(K73:K75)</f>
        <v>0</v>
      </c>
      <c r="L72" s="240"/>
      <c r="M72" s="240">
        <f>SUM(M73:M75)</f>
        <v>0</v>
      </c>
      <c r="N72" s="239"/>
      <c r="O72" s="239">
        <f>SUM(O73:O75)</f>
        <v>0.11</v>
      </c>
      <c r="P72" s="239"/>
      <c r="Q72" s="239">
        <f>SUM(Q73:Q75)</f>
        <v>0.09</v>
      </c>
      <c r="R72" s="240"/>
      <c r="S72" s="240"/>
      <c r="T72" s="240"/>
      <c r="U72" s="240"/>
      <c r="V72" s="240">
        <f>SUM(V73:V75)</f>
        <v>9.93</v>
      </c>
      <c r="W72" s="240"/>
      <c r="X72" s="240"/>
      <c r="Y72" s="240"/>
      <c r="AG72" t="s">
        <v>119</v>
      </c>
    </row>
    <row r="73" spans="1:60" ht="22.5" outlineLevel="1" x14ac:dyDescent="0.2">
      <c r="A73" s="254">
        <v>23</v>
      </c>
      <c r="B73" s="255" t="s">
        <v>212</v>
      </c>
      <c r="C73" s="264" t="s">
        <v>213</v>
      </c>
      <c r="D73" s="256" t="s">
        <v>214</v>
      </c>
      <c r="E73" s="257">
        <v>7</v>
      </c>
      <c r="F73" s="258"/>
      <c r="G73" s="259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21</v>
      </c>
      <c r="M73" s="230">
        <f>G73*(1+L73/100)</f>
        <v>0</v>
      </c>
      <c r="N73" s="229">
        <v>1.48E-3</v>
      </c>
      <c r="O73" s="229">
        <f>ROUND(E73*N73,2)</f>
        <v>0.01</v>
      </c>
      <c r="P73" s="229">
        <v>0</v>
      </c>
      <c r="Q73" s="229">
        <f>ROUND(E73*P73,2)</f>
        <v>0</v>
      </c>
      <c r="R73" s="230"/>
      <c r="S73" s="230" t="s">
        <v>123</v>
      </c>
      <c r="T73" s="230" t="s">
        <v>123</v>
      </c>
      <c r="U73" s="230">
        <v>0.3</v>
      </c>
      <c r="V73" s="230">
        <f>ROUND(E73*U73,2)</f>
        <v>2.1</v>
      </c>
      <c r="W73" s="230"/>
      <c r="X73" s="230" t="s">
        <v>124</v>
      </c>
      <c r="Y73" s="230" t="s">
        <v>125</v>
      </c>
      <c r="Z73" s="210"/>
      <c r="AA73" s="210"/>
      <c r="AB73" s="210"/>
      <c r="AC73" s="210"/>
      <c r="AD73" s="210"/>
      <c r="AE73" s="210"/>
      <c r="AF73" s="210"/>
      <c r="AG73" s="210" t="s">
        <v>126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54">
        <v>24</v>
      </c>
      <c r="B74" s="255" t="s">
        <v>215</v>
      </c>
      <c r="C74" s="264" t="s">
        <v>216</v>
      </c>
      <c r="D74" s="256" t="s">
        <v>214</v>
      </c>
      <c r="E74" s="257">
        <v>38</v>
      </c>
      <c r="F74" s="258"/>
      <c r="G74" s="259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21</v>
      </c>
      <c r="M74" s="230">
        <f>G74*(1+L74/100)</f>
        <v>0</v>
      </c>
      <c r="N74" s="229">
        <v>0</v>
      </c>
      <c r="O74" s="229">
        <f>ROUND(E74*N74,2)</f>
        <v>0</v>
      </c>
      <c r="P74" s="229">
        <v>2.48E-3</v>
      </c>
      <c r="Q74" s="229">
        <f>ROUND(E74*P74,2)</f>
        <v>0.09</v>
      </c>
      <c r="R74" s="230"/>
      <c r="S74" s="230" t="s">
        <v>123</v>
      </c>
      <c r="T74" s="230" t="s">
        <v>123</v>
      </c>
      <c r="U74" s="230">
        <v>0.20599999999999999</v>
      </c>
      <c r="V74" s="230">
        <f>ROUND(E74*U74,2)</f>
        <v>7.83</v>
      </c>
      <c r="W74" s="230"/>
      <c r="X74" s="230" t="s">
        <v>124</v>
      </c>
      <c r="Y74" s="230" t="s">
        <v>125</v>
      </c>
      <c r="Z74" s="210"/>
      <c r="AA74" s="210"/>
      <c r="AB74" s="210"/>
      <c r="AC74" s="210"/>
      <c r="AD74" s="210"/>
      <c r="AE74" s="210"/>
      <c r="AF74" s="210"/>
      <c r="AG74" s="210" t="s">
        <v>126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2.5" outlineLevel="1" x14ac:dyDescent="0.2">
      <c r="A75" s="254">
        <v>25</v>
      </c>
      <c r="B75" s="255" t="s">
        <v>217</v>
      </c>
      <c r="C75" s="264" t="s">
        <v>218</v>
      </c>
      <c r="D75" s="256" t="s">
        <v>122</v>
      </c>
      <c r="E75" s="257">
        <v>14</v>
      </c>
      <c r="F75" s="258"/>
      <c r="G75" s="259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21</v>
      </c>
      <c r="M75" s="230">
        <f>G75*(1+L75/100)</f>
        <v>0</v>
      </c>
      <c r="N75" s="229">
        <v>7.0000000000000001E-3</v>
      </c>
      <c r="O75" s="229">
        <f>ROUND(E75*N75,2)</f>
        <v>0.1</v>
      </c>
      <c r="P75" s="229">
        <v>0</v>
      </c>
      <c r="Q75" s="229">
        <f>ROUND(E75*P75,2)</f>
        <v>0</v>
      </c>
      <c r="R75" s="230" t="s">
        <v>162</v>
      </c>
      <c r="S75" s="230" t="s">
        <v>123</v>
      </c>
      <c r="T75" s="230" t="s">
        <v>123</v>
      </c>
      <c r="U75" s="230">
        <v>0</v>
      </c>
      <c r="V75" s="230">
        <f>ROUND(E75*U75,2)</f>
        <v>0</v>
      </c>
      <c r="W75" s="230"/>
      <c r="X75" s="230" t="s">
        <v>163</v>
      </c>
      <c r="Y75" s="230" t="s">
        <v>125</v>
      </c>
      <c r="Z75" s="210"/>
      <c r="AA75" s="210"/>
      <c r="AB75" s="210"/>
      <c r="AC75" s="210"/>
      <c r="AD75" s="210"/>
      <c r="AE75" s="210"/>
      <c r="AF75" s="210"/>
      <c r="AG75" s="210" t="s">
        <v>164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x14ac:dyDescent="0.2">
      <c r="A76" s="241" t="s">
        <v>118</v>
      </c>
      <c r="B76" s="242" t="s">
        <v>87</v>
      </c>
      <c r="C76" s="263" t="s">
        <v>88</v>
      </c>
      <c r="D76" s="243"/>
      <c r="E76" s="244"/>
      <c r="F76" s="245"/>
      <c r="G76" s="246">
        <f>SUMIF(AG77:AG81,"&lt;&gt;NOR",G77:G81)</f>
        <v>0</v>
      </c>
      <c r="H76" s="240"/>
      <c r="I76" s="240">
        <f>SUM(I77:I81)</f>
        <v>0</v>
      </c>
      <c r="J76" s="240"/>
      <c r="K76" s="240">
        <f>SUM(K77:K81)</f>
        <v>0</v>
      </c>
      <c r="L76" s="240"/>
      <c r="M76" s="240">
        <f>SUM(M77:M81)</f>
        <v>0</v>
      </c>
      <c r="N76" s="239"/>
      <c r="O76" s="239">
        <f>SUM(O77:O81)</f>
        <v>0</v>
      </c>
      <c r="P76" s="239"/>
      <c r="Q76" s="239">
        <f>SUM(Q77:Q81)</f>
        <v>0</v>
      </c>
      <c r="R76" s="240"/>
      <c r="S76" s="240"/>
      <c r="T76" s="240"/>
      <c r="U76" s="240"/>
      <c r="V76" s="240">
        <f>SUM(V77:V81)</f>
        <v>75.28</v>
      </c>
      <c r="W76" s="240"/>
      <c r="X76" s="240"/>
      <c r="Y76" s="240"/>
      <c r="AG76" t="s">
        <v>119</v>
      </c>
    </row>
    <row r="77" spans="1:60" outlineLevel="1" x14ac:dyDescent="0.2">
      <c r="A77" s="254">
        <v>26</v>
      </c>
      <c r="B77" s="255" t="s">
        <v>219</v>
      </c>
      <c r="C77" s="264" t="s">
        <v>220</v>
      </c>
      <c r="D77" s="256" t="s">
        <v>157</v>
      </c>
      <c r="E77" s="257">
        <v>52.564239999999998</v>
      </c>
      <c r="F77" s="258"/>
      <c r="G77" s="259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21</v>
      </c>
      <c r="M77" s="230">
        <f>G77*(1+L77/100)</f>
        <v>0</v>
      </c>
      <c r="N77" s="229">
        <v>0</v>
      </c>
      <c r="O77" s="229">
        <f>ROUND(E77*N77,2)</f>
        <v>0</v>
      </c>
      <c r="P77" s="229">
        <v>0</v>
      </c>
      <c r="Q77" s="229">
        <f>ROUND(E77*P77,2)</f>
        <v>0</v>
      </c>
      <c r="R77" s="230"/>
      <c r="S77" s="230" t="s">
        <v>123</v>
      </c>
      <c r="T77" s="230" t="s">
        <v>123</v>
      </c>
      <c r="U77" s="230">
        <v>0.49</v>
      </c>
      <c r="V77" s="230">
        <f>ROUND(E77*U77,2)</f>
        <v>25.76</v>
      </c>
      <c r="W77" s="230"/>
      <c r="X77" s="230" t="s">
        <v>221</v>
      </c>
      <c r="Y77" s="230" t="s">
        <v>125</v>
      </c>
      <c r="Z77" s="210"/>
      <c r="AA77" s="210"/>
      <c r="AB77" s="210"/>
      <c r="AC77" s="210"/>
      <c r="AD77" s="210"/>
      <c r="AE77" s="210"/>
      <c r="AF77" s="210"/>
      <c r="AG77" s="210" t="s">
        <v>222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8">
        <v>27</v>
      </c>
      <c r="B78" s="249" t="s">
        <v>223</v>
      </c>
      <c r="C78" s="265" t="s">
        <v>224</v>
      </c>
      <c r="D78" s="250" t="s">
        <v>157</v>
      </c>
      <c r="E78" s="251">
        <v>315.38544000000002</v>
      </c>
      <c r="F78" s="252"/>
      <c r="G78" s="253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21</v>
      </c>
      <c r="M78" s="230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30"/>
      <c r="S78" s="230" t="s">
        <v>123</v>
      </c>
      <c r="T78" s="230" t="s">
        <v>123</v>
      </c>
      <c r="U78" s="230">
        <v>0</v>
      </c>
      <c r="V78" s="230">
        <f>ROUND(E78*U78,2)</f>
        <v>0</v>
      </c>
      <c r="W78" s="230"/>
      <c r="X78" s="230" t="s">
        <v>221</v>
      </c>
      <c r="Y78" s="230" t="s">
        <v>125</v>
      </c>
      <c r="Z78" s="210"/>
      <c r="AA78" s="210"/>
      <c r="AB78" s="210"/>
      <c r="AC78" s="210"/>
      <c r="AD78" s="210"/>
      <c r="AE78" s="210"/>
      <c r="AF78" s="210"/>
      <c r="AG78" s="210" t="s">
        <v>222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45" outlineLevel="2" x14ac:dyDescent="0.2">
      <c r="A79" s="227"/>
      <c r="B79" s="228"/>
      <c r="C79" s="268" t="s">
        <v>225</v>
      </c>
      <c r="D79" s="261"/>
      <c r="E79" s="261"/>
      <c r="F79" s="261"/>
      <c r="G79" s="261"/>
      <c r="H79" s="230"/>
      <c r="I79" s="230"/>
      <c r="J79" s="230"/>
      <c r="K79" s="230"/>
      <c r="L79" s="230"/>
      <c r="M79" s="230"/>
      <c r="N79" s="229"/>
      <c r="O79" s="229"/>
      <c r="P79" s="229"/>
      <c r="Q79" s="229"/>
      <c r="R79" s="230"/>
      <c r="S79" s="230"/>
      <c r="T79" s="230"/>
      <c r="U79" s="230"/>
      <c r="V79" s="230"/>
      <c r="W79" s="230"/>
      <c r="X79" s="230"/>
      <c r="Y79" s="230"/>
      <c r="Z79" s="210"/>
      <c r="AA79" s="210"/>
      <c r="AB79" s="210"/>
      <c r="AC79" s="210"/>
      <c r="AD79" s="210"/>
      <c r="AE79" s="210"/>
      <c r="AF79" s="210"/>
      <c r="AG79" s="210" t="s">
        <v>226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60" t="str">
        <f>C79</f>
        <v>- Skládku zemin, suti a stavebního odpadu předpokládáme z hlediska dopravní vzdálenosti do 15 km. Zhotovitel musí již ve fázi nabídky prověřit možnosti skládkování v okolí s ohledem na ceny za uložení odpadu, a do nabídky nacenit svoji kalkulaci dopravní vzdálenosti bez ohledu na dopravní vzdálenosti předpokládané v projektu.</v>
      </c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54">
        <v>28</v>
      </c>
      <c r="B80" s="255" t="s">
        <v>227</v>
      </c>
      <c r="C80" s="264" t="s">
        <v>228</v>
      </c>
      <c r="D80" s="256" t="s">
        <v>157</v>
      </c>
      <c r="E80" s="257">
        <v>52.564239999999998</v>
      </c>
      <c r="F80" s="258"/>
      <c r="G80" s="259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21</v>
      </c>
      <c r="M80" s="230">
        <f>G80*(1+L80/100)</f>
        <v>0</v>
      </c>
      <c r="N80" s="229">
        <v>0</v>
      </c>
      <c r="O80" s="229">
        <f>ROUND(E80*N80,2)</f>
        <v>0</v>
      </c>
      <c r="P80" s="229">
        <v>0</v>
      </c>
      <c r="Q80" s="229">
        <f>ROUND(E80*P80,2)</f>
        <v>0</v>
      </c>
      <c r="R80" s="230"/>
      <c r="S80" s="230" t="s">
        <v>123</v>
      </c>
      <c r="T80" s="230" t="s">
        <v>123</v>
      </c>
      <c r="U80" s="230">
        <v>0.94199999999999995</v>
      </c>
      <c r="V80" s="230">
        <f>ROUND(E80*U80,2)</f>
        <v>49.52</v>
      </c>
      <c r="W80" s="230"/>
      <c r="X80" s="230" t="s">
        <v>221</v>
      </c>
      <c r="Y80" s="230" t="s">
        <v>125</v>
      </c>
      <c r="Z80" s="210"/>
      <c r="AA80" s="210"/>
      <c r="AB80" s="210"/>
      <c r="AC80" s="210"/>
      <c r="AD80" s="210"/>
      <c r="AE80" s="210"/>
      <c r="AF80" s="210"/>
      <c r="AG80" s="210" t="s">
        <v>222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2.5" outlineLevel="1" x14ac:dyDescent="0.2">
      <c r="A81" s="254">
        <v>29</v>
      </c>
      <c r="B81" s="255" t="s">
        <v>229</v>
      </c>
      <c r="C81" s="264" t="s">
        <v>230</v>
      </c>
      <c r="D81" s="256" t="s">
        <v>157</v>
      </c>
      <c r="E81" s="257">
        <v>52.564239999999998</v>
      </c>
      <c r="F81" s="258"/>
      <c r="G81" s="259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21</v>
      </c>
      <c r="M81" s="230">
        <f>G81*(1+L81/100)</f>
        <v>0</v>
      </c>
      <c r="N81" s="229">
        <v>0</v>
      </c>
      <c r="O81" s="229">
        <f>ROUND(E81*N81,2)</f>
        <v>0</v>
      </c>
      <c r="P81" s="229">
        <v>0</v>
      </c>
      <c r="Q81" s="229">
        <f>ROUND(E81*P81,2)</f>
        <v>0</v>
      </c>
      <c r="R81" s="230"/>
      <c r="S81" s="230" t="s">
        <v>123</v>
      </c>
      <c r="T81" s="230" t="s">
        <v>129</v>
      </c>
      <c r="U81" s="230">
        <v>0</v>
      </c>
      <c r="V81" s="230">
        <f>ROUND(E81*U81,2)</f>
        <v>0</v>
      </c>
      <c r="W81" s="230"/>
      <c r="X81" s="230" t="s">
        <v>221</v>
      </c>
      <c r="Y81" s="230" t="s">
        <v>125</v>
      </c>
      <c r="Z81" s="210"/>
      <c r="AA81" s="210"/>
      <c r="AB81" s="210"/>
      <c r="AC81" s="210"/>
      <c r="AD81" s="210"/>
      <c r="AE81" s="210"/>
      <c r="AF81" s="210"/>
      <c r="AG81" s="210" t="s">
        <v>222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x14ac:dyDescent="0.2">
      <c r="A82" s="241" t="s">
        <v>118</v>
      </c>
      <c r="B82" s="242" t="s">
        <v>90</v>
      </c>
      <c r="C82" s="263" t="s">
        <v>29</v>
      </c>
      <c r="D82" s="243"/>
      <c r="E82" s="244"/>
      <c r="F82" s="245"/>
      <c r="G82" s="246">
        <f>SUMIF(AG83:AG83,"&lt;&gt;NOR",G83:G83)</f>
        <v>0</v>
      </c>
      <c r="H82" s="240"/>
      <c r="I82" s="240">
        <f>SUM(I83:I83)</f>
        <v>0</v>
      </c>
      <c r="J82" s="240"/>
      <c r="K82" s="240">
        <f>SUM(K83:K83)</f>
        <v>0</v>
      </c>
      <c r="L82" s="240"/>
      <c r="M82" s="240">
        <f>SUM(M83:M83)</f>
        <v>0</v>
      </c>
      <c r="N82" s="239"/>
      <c r="O82" s="239">
        <f>SUM(O83:O83)</f>
        <v>0</v>
      </c>
      <c r="P82" s="239"/>
      <c r="Q82" s="239">
        <f>SUM(Q83:Q83)</f>
        <v>0</v>
      </c>
      <c r="R82" s="240"/>
      <c r="S82" s="240"/>
      <c r="T82" s="240"/>
      <c r="U82" s="240"/>
      <c r="V82" s="240">
        <f>SUM(V83:V83)</f>
        <v>0</v>
      </c>
      <c r="W82" s="240"/>
      <c r="X82" s="240"/>
      <c r="Y82" s="240"/>
      <c r="AG82" t="s">
        <v>119</v>
      </c>
    </row>
    <row r="83" spans="1:60" outlineLevel="1" x14ac:dyDescent="0.2">
      <c r="A83" s="254">
        <v>30</v>
      </c>
      <c r="B83" s="255" t="s">
        <v>231</v>
      </c>
      <c r="C83" s="264" t="s">
        <v>232</v>
      </c>
      <c r="D83" s="256" t="s">
        <v>233</v>
      </c>
      <c r="E83" s="257">
        <v>1</v>
      </c>
      <c r="F83" s="258"/>
      <c r="G83" s="259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21</v>
      </c>
      <c r="M83" s="230">
        <f>G83*(1+L83/100)</f>
        <v>0</v>
      </c>
      <c r="N83" s="229">
        <v>0</v>
      </c>
      <c r="O83" s="229">
        <f>ROUND(E83*N83,2)</f>
        <v>0</v>
      </c>
      <c r="P83" s="229">
        <v>0</v>
      </c>
      <c r="Q83" s="229">
        <f>ROUND(E83*P83,2)</f>
        <v>0</v>
      </c>
      <c r="R83" s="230"/>
      <c r="S83" s="230" t="s">
        <v>123</v>
      </c>
      <c r="T83" s="230" t="s">
        <v>129</v>
      </c>
      <c r="U83" s="230">
        <v>0</v>
      </c>
      <c r="V83" s="230">
        <f>ROUND(E83*U83,2)</f>
        <v>0</v>
      </c>
      <c r="W83" s="230"/>
      <c r="X83" s="230" t="s">
        <v>234</v>
      </c>
      <c r="Y83" s="230" t="s">
        <v>125</v>
      </c>
      <c r="Z83" s="210"/>
      <c r="AA83" s="210"/>
      <c r="AB83" s="210"/>
      <c r="AC83" s="210"/>
      <c r="AD83" s="210"/>
      <c r="AE83" s="210"/>
      <c r="AF83" s="210"/>
      <c r="AG83" s="210" t="s">
        <v>235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x14ac:dyDescent="0.2">
      <c r="A84" s="241" t="s">
        <v>118</v>
      </c>
      <c r="B84" s="242" t="s">
        <v>91</v>
      </c>
      <c r="C84" s="263" t="s">
        <v>30</v>
      </c>
      <c r="D84" s="243"/>
      <c r="E84" s="244"/>
      <c r="F84" s="245"/>
      <c r="G84" s="246">
        <f>SUMIF(AG85:AG103,"&lt;&gt;NOR",G85:G103)</f>
        <v>0</v>
      </c>
      <c r="H84" s="240"/>
      <c r="I84" s="240">
        <f>SUM(I85:I103)</f>
        <v>0</v>
      </c>
      <c r="J84" s="240"/>
      <c r="K84" s="240">
        <f>SUM(K85:K103)</f>
        <v>0</v>
      </c>
      <c r="L84" s="240"/>
      <c r="M84" s="240">
        <f>SUM(M85:M103)</f>
        <v>0</v>
      </c>
      <c r="N84" s="239"/>
      <c r="O84" s="239">
        <f>SUM(O85:O103)</f>
        <v>0</v>
      </c>
      <c r="P84" s="239"/>
      <c r="Q84" s="239">
        <f>SUM(Q85:Q103)</f>
        <v>0</v>
      </c>
      <c r="R84" s="240"/>
      <c r="S84" s="240"/>
      <c r="T84" s="240"/>
      <c r="U84" s="240"/>
      <c r="V84" s="240">
        <f>SUM(V85:V103)</f>
        <v>0</v>
      </c>
      <c r="W84" s="240"/>
      <c r="X84" s="240"/>
      <c r="Y84" s="240"/>
      <c r="AG84" t="s">
        <v>119</v>
      </c>
    </row>
    <row r="85" spans="1:60" outlineLevel="1" x14ac:dyDescent="0.2">
      <c r="A85" s="248">
        <v>31</v>
      </c>
      <c r="B85" s="249" t="s">
        <v>236</v>
      </c>
      <c r="C85" s="265" t="s">
        <v>237</v>
      </c>
      <c r="D85" s="250" t="s">
        <v>233</v>
      </c>
      <c r="E85" s="251">
        <v>1</v>
      </c>
      <c r="F85" s="252"/>
      <c r="G85" s="253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21</v>
      </c>
      <c r="M85" s="230">
        <f>G85*(1+L85/100)</f>
        <v>0</v>
      </c>
      <c r="N85" s="229">
        <v>0</v>
      </c>
      <c r="O85" s="229">
        <f>ROUND(E85*N85,2)</f>
        <v>0</v>
      </c>
      <c r="P85" s="229">
        <v>0</v>
      </c>
      <c r="Q85" s="229">
        <f>ROUND(E85*P85,2)</f>
        <v>0</v>
      </c>
      <c r="R85" s="230"/>
      <c r="S85" s="230" t="s">
        <v>123</v>
      </c>
      <c r="T85" s="230" t="s">
        <v>129</v>
      </c>
      <c r="U85" s="230">
        <v>0</v>
      </c>
      <c r="V85" s="230">
        <f>ROUND(E85*U85,2)</f>
        <v>0</v>
      </c>
      <c r="W85" s="230"/>
      <c r="X85" s="230" t="s">
        <v>234</v>
      </c>
      <c r="Y85" s="230" t="s">
        <v>125</v>
      </c>
      <c r="Z85" s="210"/>
      <c r="AA85" s="210"/>
      <c r="AB85" s="210"/>
      <c r="AC85" s="210"/>
      <c r="AD85" s="210"/>
      <c r="AE85" s="210"/>
      <c r="AF85" s="210"/>
      <c r="AG85" s="210" t="s">
        <v>235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2" x14ac:dyDescent="0.2">
      <c r="A86" s="227"/>
      <c r="B86" s="228"/>
      <c r="C86" s="268" t="s">
        <v>238</v>
      </c>
      <c r="D86" s="261"/>
      <c r="E86" s="261"/>
      <c r="F86" s="261"/>
      <c r="G86" s="261"/>
      <c r="H86" s="230"/>
      <c r="I86" s="230"/>
      <c r="J86" s="230"/>
      <c r="K86" s="230"/>
      <c r="L86" s="230"/>
      <c r="M86" s="230"/>
      <c r="N86" s="229"/>
      <c r="O86" s="229"/>
      <c r="P86" s="229"/>
      <c r="Q86" s="229"/>
      <c r="R86" s="230"/>
      <c r="S86" s="230"/>
      <c r="T86" s="230"/>
      <c r="U86" s="230"/>
      <c r="V86" s="230"/>
      <c r="W86" s="230"/>
      <c r="X86" s="230"/>
      <c r="Y86" s="230"/>
      <c r="Z86" s="210"/>
      <c r="AA86" s="210"/>
      <c r="AB86" s="210"/>
      <c r="AC86" s="210"/>
      <c r="AD86" s="210"/>
      <c r="AE86" s="210"/>
      <c r="AF86" s="210"/>
      <c r="AG86" s="210" t="s">
        <v>226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60" t="str">
        <f>C86</f>
        <v>Náklady spojené s vypracováním projektové dokumentace zajišťované zhotovitelem, většinou v obsahu a rozsahu dílenské, výrobní a montážní dokumentace stavby.</v>
      </c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27"/>
      <c r="B87" s="228"/>
      <c r="C87" s="269" t="s">
        <v>239</v>
      </c>
      <c r="D87" s="236"/>
      <c r="E87" s="237"/>
      <c r="F87" s="238"/>
      <c r="G87" s="238"/>
      <c r="H87" s="230"/>
      <c r="I87" s="230"/>
      <c r="J87" s="230"/>
      <c r="K87" s="230"/>
      <c r="L87" s="230"/>
      <c r="M87" s="230"/>
      <c r="N87" s="229"/>
      <c r="O87" s="229"/>
      <c r="P87" s="229"/>
      <c r="Q87" s="229"/>
      <c r="R87" s="230"/>
      <c r="S87" s="230"/>
      <c r="T87" s="230"/>
      <c r="U87" s="230"/>
      <c r="V87" s="230"/>
      <c r="W87" s="230"/>
      <c r="X87" s="230"/>
      <c r="Y87" s="230"/>
      <c r="Z87" s="210"/>
      <c r="AA87" s="210"/>
      <c r="AB87" s="210"/>
      <c r="AC87" s="210"/>
      <c r="AD87" s="210"/>
      <c r="AE87" s="210"/>
      <c r="AF87" s="210"/>
      <c r="AG87" s="210" t="s">
        <v>226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27"/>
      <c r="B88" s="228"/>
      <c r="C88" s="270" t="s">
        <v>240</v>
      </c>
      <c r="D88" s="262"/>
      <c r="E88" s="262"/>
      <c r="F88" s="262"/>
      <c r="G88" s="262"/>
      <c r="H88" s="230"/>
      <c r="I88" s="230"/>
      <c r="J88" s="230"/>
      <c r="K88" s="230"/>
      <c r="L88" s="230"/>
      <c r="M88" s="230"/>
      <c r="N88" s="229"/>
      <c r="O88" s="229"/>
      <c r="P88" s="229"/>
      <c r="Q88" s="229"/>
      <c r="R88" s="230"/>
      <c r="S88" s="230"/>
      <c r="T88" s="230"/>
      <c r="U88" s="230"/>
      <c r="V88" s="230"/>
      <c r="W88" s="230"/>
      <c r="X88" s="230"/>
      <c r="Y88" s="230"/>
      <c r="Z88" s="210"/>
      <c r="AA88" s="210"/>
      <c r="AB88" s="210"/>
      <c r="AC88" s="210"/>
      <c r="AD88" s="210"/>
      <c r="AE88" s="210"/>
      <c r="AF88" s="210"/>
      <c r="AG88" s="210" t="s">
        <v>226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27"/>
      <c r="B89" s="228"/>
      <c r="C89" s="270" t="s">
        <v>241</v>
      </c>
      <c r="D89" s="262"/>
      <c r="E89" s="262"/>
      <c r="F89" s="262"/>
      <c r="G89" s="262"/>
      <c r="H89" s="230"/>
      <c r="I89" s="230"/>
      <c r="J89" s="230"/>
      <c r="K89" s="230"/>
      <c r="L89" s="230"/>
      <c r="M89" s="230"/>
      <c r="N89" s="229"/>
      <c r="O89" s="229"/>
      <c r="P89" s="229"/>
      <c r="Q89" s="229"/>
      <c r="R89" s="230"/>
      <c r="S89" s="230"/>
      <c r="T89" s="230"/>
      <c r="U89" s="230"/>
      <c r="V89" s="230"/>
      <c r="W89" s="230"/>
      <c r="X89" s="230"/>
      <c r="Y89" s="230"/>
      <c r="Z89" s="210"/>
      <c r="AA89" s="210"/>
      <c r="AB89" s="210"/>
      <c r="AC89" s="210"/>
      <c r="AD89" s="210"/>
      <c r="AE89" s="210"/>
      <c r="AF89" s="210"/>
      <c r="AG89" s="210" t="s">
        <v>226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8">
        <v>32</v>
      </c>
      <c r="B90" s="249" t="s">
        <v>242</v>
      </c>
      <c r="C90" s="265" t="s">
        <v>243</v>
      </c>
      <c r="D90" s="250" t="s">
        <v>233</v>
      </c>
      <c r="E90" s="251">
        <v>1</v>
      </c>
      <c r="F90" s="252"/>
      <c r="G90" s="253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21</v>
      </c>
      <c r="M90" s="230">
        <f>G90*(1+L90/100)</f>
        <v>0</v>
      </c>
      <c r="N90" s="229">
        <v>0</v>
      </c>
      <c r="O90" s="229">
        <f>ROUND(E90*N90,2)</f>
        <v>0</v>
      </c>
      <c r="P90" s="229">
        <v>0</v>
      </c>
      <c r="Q90" s="229">
        <f>ROUND(E90*P90,2)</f>
        <v>0</v>
      </c>
      <c r="R90" s="230"/>
      <c r="S90" s="230" t="s">
        <v>123</v>
      </c>
      <c r="T90" s="230" t="s">
        <v>129</v>
      </c>
      <c r="U90" s="230">
        <v>0</v>
      </c>
      <c r="V90" s="230">
        <f>ROUND(E90*U90,2)</f>
        <v>0</v>
      </c>
      <c r="W90" s="230"/>
      <c r="X90" s="230" t="s">
        <v>234</v>
      </c>
      <c r="Y90" s="230" t="s">
        <v>125</v>
      </c>
      <c r="Z90" s="210"/>
      <c r="AA90" s="210"/>
      <c r="AB90" s="210"/>
      <c r="AC90" s="210"/>
      <c r="AD90" s="210"/>
      <c r="AE90" s="210"/>
      <c r="AF90" s="210"/>
      <c r="AG90" s="210" t="s">
        <v>235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33.75" outlineLevel="2" x14ac:dyDescent="0.2">
      <c r="A91" s="227"/>
      <c r="B91" s="228"/>
      <c r="C91" s="268" t="s">
        <v>244</v>
      </c>
      <c r="D91" s="261"/>
      <c r="E91" s="261"/>
      <c r="F91" s="261"/>
      <c r="G91" s="261"/>
      <c r="H91" s="230"/>
      <c r="I91" s="230"/>
      <c r="J91" s="230"/>
      <c r="K91" s="230"/>
      <c r="L91" s="230"/>
      <c r="M91" s="230"/>
      <c r="N91" s="229"/>
      <c r="O91" s="229"/>
      <c r="P91" s="229"/>
      <c r="Q91" s="229"/>
      <c r="R91" s="230"/>
      <c r="S91" s="230"/>
      <c r="T91" s="230"/>
      <c r="U91" s="230"/>
      <c r="V91" s="230"/>
      <c r="W91" s="230"/>
      <c r="X91" s="230"/>
      <c r="Y91" s="230"/>
      <c r="Z91" s="210"/>
      <c r="AA91" s="210"/>
      <c r="AB91" s="210"/>
      <c r="AC91" s="210"/>
      <c r="AD91" s="210"/>
      <c r="AE91" s="210"/>
      <c r="AF91" s="210"/>
      <c r="AG91" s="210" t="s">
        <v>226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60" t="str">
        <f>C91</f>
        <v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v>
      </c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8">
        <v>33</v>
      </c>
      <c r="B92" s="249" t="s">
        <v>245</v>
      </c>
      <c r="C92" s="265" t="s">
        <v>246</v>
      </c>
      <c r="D92" s="250" t="s">
        <v>233</v>
      </c>
      <c r="E92" s="251">
        <v>1</v>
      </c>
      <c r="F92" s="252"/>
      <c r="G92" s="253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29">
        <v>0</v>
      </c>
      <c r="O92" s="229">
        <f>ROUND(E92*N92,2)</f>
        <v>0</v>
      </c>
      <c r="P92" s="229">
        <v>0</v>
      </c>
      <c r="Q92" s="229">
        <f>ROUND(E92*P92,2)</f>
        <v>0</v>
      </c>
      <c r="R92" s="230"/>
      <c r="S92" s="230" t="s">
        <v>123</v>
      </c>
      <c r="T92" s="230" t="s">
        <v>129</v>
      </c>
      <c r="U92" s="230">
        <v>0</v>
      </c>
      <c r="V92" s="230">
        <f>ROUND(E92*U92,2)</f>
        <v>0</v>
      </c>
      <c r="W92" s="230"/>
      <c r="X92" s="230" t="s">
        <v>234</v>
      </c>
      <c r="Y92" s="230" t="s">
        <v>125</v>
      </c>
      <c r="Z92" s="210"/>
      <c r="AA92" s="210"/>
      <c r="AB92" s="210"/>
      <c r="AC92" s="210"/>
      <c r="AD92" s="210"/>
      <c r="AE92" s="210"/>
      <c r="AF92" s="210"/>
      <c r="AG92" s="210" t="s">
        <v>235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33.75" outlineLevel="2" x14ac:dyDescent="0.2">
      <c r="A93" s="227"/>
      <c r="B93" s="228"/>
      <c r="C93" s="268" t="s">
        <v>247</v>
      </c>
      <c r="D93" s="261"/>
      <c r="E93" s="261"/>
      <c r="F93" s="261"/>
      <c r="G93" s="261"/>
      <c r="H93" s="230"/>
      <c r="I93" s="230"/>
      <c r="J93" s="230"/>
      <c r="K93" s="230"/>
      <c r="L93" s="230"/>
      <c r="M93" s="230"/>
      <c r="N93" s="229"/>
      <c r="O93" s="229"/>
      <c r="P93" s="229"/>
      <c r="Q93" s="229"/>
      <c r="R93" s="230"/>
      <c r="S93" s="230"/>
      <c r="T93" s="230"/>
      <c r="U93" s="230"/>
      <c r="V93" s="230"/>
      <c r="W93" s="230"/>
      <c r="X93" s="230"/>
      <c r="Y93" s="230"/>
      <c r="Z93" s="210"/>
      <c r="AA93" s="210"/>
      <c r="AB93" s="210"/>
      <c r="AC93" s="210"/>
      <c r="AD93" s="210"/>
      <c r="AE93" s="210"/>
      <c r="AF93" s="210"/>
      <c r="AG93" s="210" t="s">
        <v>226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60" t="str">
        <f>C93</f>
        <v>Náklady zhotovitele související s prováděním dílčích i komplexních zkoušek a revizí předepsaných projektem, technickými normami nebo objednatelem (dle plánu řízení a kontroly jakosti, jak je uvedeno v návrhu smlouvy o dílo) a které jsou pro provedení a kolaudaci díla nezbytné.</v>
      </c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27"/>
      <c r="B94" s="228"/>
      <c r="C94" s="270" t="s">
        <v>248</v>
      </c>
      <c r="D94" s="262"/>
      <c r="E94" s="262"/>
      <c r="F94" s="262"/>
      <c r="G94" s="262"/>
      <c r="H94" s="230"/>
      <c r="I94" s="230"/>
      <c r="J94" s="230"/>
      <c r="K94" s="230"/>
      <c r="L94" s="230"/>
      <c r="M94" s="230"/>
      <c r="N94" s="229"/>
      <c r="O94" s="229"/>
      <c r="P94" s="229"/>
      <c r="Q94" s="229"/>
      <c r="R94" s="230"/>
      <c r="S94" s="230"/>
      <c r="T94" s="230"/>
      <c r="U94" s="230"/>
      <c r="V94" s="230"/>
      <c r="W94" s="230"/>
      <c r="X94" s="230"/>
      <c r="Y94" s="230"/>
      <c r="Z94" s="210"/>
      <c r="AA94" s="210"/>
      <c r="AB94" s="210"/>
      <c r="AC94" s="210"/>
      <c r="AD94" s="210"/>
      <c r="AE94" s="210"/>
      <c r="AF94" s="210"/>
      <c r="AG94" s="210" t="s">
        <v>226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27"/>
      <c r="B95" s="228"/>
      <c r="C95" s="270" t="s">
        <v>249</v>
      </c>
      <c r="D95" s="262"/>
      <c r="E95" s="262"/>
      <c r="F95" s="262"/>
      <c r="G95" s="262"/>
      <c r="H95" s="230"/>
      <c r="I95" s="230"/>
      <c r="J95" s="230"/>
      <c r="K95" s="230"/>
      <c r="L95" s="230"/>
      <c r="M95" s="230"/>
      <c r="N95" s="229"/>
      <c r="O95" s="229"/>
      <c r="P95" s="229"/>
      <c r="Q95" s="229"/>
      <c r="R95" s="230"/>
      <c r="S95" s="230"/>
      <c r="T95" s="230"/>
      <c r="U95" s="230"/>
      <c r="V95" s="230"/>
      <c r="W95" s="230"/>
      <c r="X95" s="230"/>
      <c r="Y95" s="230"/>
      <c r="Z95" s="210"/>
      <c r="AA95" s="210"/>
      <c r="AB95" s="210"/>
      <c r="AC95" s="210"/>
      <c r="AD95" s="210"/>
      <c r="AE95" s="210"/>
      <c r="AF95" s="210"/>
      <c r="AG95" s="210" t="s">
        <v>226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48">
        <v>34</v>
      </c>
      <c r="B96" s="249" t="s">
        <v>250</v>
      </c>
      <c r="C96" s="265" t="s">
        <v>251</v>
      </c>
      <c r="D96" s="250" t="s">
        <v>233</v>
      </c>
      <c r="E96" s="251">
        <v>1</v>
      </c>
      <c r="F96" s="252"/>
      <c r="G96" s="253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21</v>
      </c>
      <c r="M96" s="230">
        <f>G96*(1+L96/100)</f>
        <v>0</v>
      </c>
      <c r="N96" s="229">
        <v>0</v>
      </c>
      <c r="O96" s="229">
        <f>ROUND(E96*N96,2)</f>
        <v>0</v>
      </c>
      <c r="P96" s="229">
        <v>0</v>
      </c>
      <c r="Q96" s="229">
        <f>ROUND(E96*P96,2)</f>
        <v>0</v>
      </c>
      <c r="R96" s="230"/>
      <c r="S96" s="230" t="s">
        <v>123</v>
      </c>
      <c r="T96" s="230" t="s">
        <v>129</v>
      </c>
      <c r="U96" s="230">
        <v>0</v>
      </c>
      <c r="V96" s="230">
        <f>ROUND(E96*U96,2)</f>
        <v>0</v>
      </c>
      <c r="W96" s="230"/>
      <c r="X96" s="230" t="s">
        <v>234</v>
      </c>
      <c r="Y96" s="230" t="s">
        <v>125</v>
      </c>
      <c r="Z96" s="210"/>
      <c r="AA96" s="210"/>
      <c r="AB96" s="210"/>
      <c r="AC96" s="210"/>
      <c r="AD96" s="210"/>
      <c r="AE96" s="210"/>
      <c r="AF96" s="210"/>
      <c r="AG96" s="210" t="s">
        <v>235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2.5" outlineLevel="2" x14ac:dyDescent="0.2">
      <c r="A97" s="227"/>
      <c r="B97" s="228"/>
      <c r="C97" s="268" t="s">
        <v>252</v>
      </c>
      <c r="D97" s="261"/>
      <c r="E97" s="261"/>
      <c r="F97" s="261"/>
      <c r="G97" s="261"/>
      <c r="H97" s="230"/>
      <c r="I97" s="230"/>
      <c r="J97" s="230"/>
      <c r="K97" s="230"/>
      <c r="L97" s="230"/>
      <c r="M97" s="230"/>
      <c r="N97" s="229"/>
      <c r="O97" s="229"/>
      <c r="P97" s="229"/>
      <c r="Q97" s="229"/>
      <c r="R97" s="230"/>
      <c r="S97" s="230"/>
      <c r="T97" s="230"/>
      <c r="U97" s="230"/>
      <c r="V97" s="230"/>
      <c r="W97" s="230"/>
      <c r="X97" s="230"/>
      <c r="Y97" s="230"/>
      <c r="Z97" s="210"/>
      <c r="AA97" s="210"/>
      <c r="AB97" s="210"/>
      <c r="AC97" s="210"/>
      <c r="AD97" s="210"/>
      <c r="AE97" s="210"/>
      <c r="AF97" s="210"/>
      <c r="AG97" s="210" t="s">
        <v>226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60" t="str">
        <f>C97</f>
        <v>Náklady na vyhotovení dokumentace skutečného provedení stavby a její předání objednateli v požadované formě a požadovaném počtu - 3 paré v tištěné podobě + 1x elektronicky na CD.</v>
      </c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48">
        <v>35</v>
      </c>
      <c r="B98" s="249" t="s">
        <v>253</v>
      </c>
      <c r="C98" s="265" t="s">
        <v>254</v>
      </c>
      <c r="D98" s="250" t="s">
        <v>233</v>
      </c>
      <c r="E98" s="251">
        <v>1</v>
      </c>
      <c r="F98" s="252"/>
      <c r="G98" s="253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21</v>
      </c>
      <c r="M98" s="230">
        <f>G98*(1+L98/100)</f>
        <v>0</v>
      </c>
      <c r="N98" s="229">
        <v>0</v>
      </c>
      <c r="O98" s="229">
        <f>ROUND(E98*N98,2)</f>
        <v>0</v>
      </c>
      <c r="P98" s="229">
        <v>0</v>
      </c>
      <c r="Q98" s="229">
        <f>ROUND(E98*P98,2)</f>
        <v>0</v>
      </c>
      <c r="R98" s="230"/>
      <c r="S98" s="230" t="s">
        <v>123</v>
      </c>
      <c r="T98" s="230" t="s">
        <v>129</v>
      </c>
      <c r="U98" s="230">
        <v>0</v>
      </c>
      <c r="V98" s="230">
        <f>ROUND(E98*U98,2)</f>
        <v>0</v>
      </c>
      <c r="W98" s="230"/>
      <c r="X98" s="230" t="s">
        <v>234</v>
      </c>
      <c r="Y98" s="230" t="s">
        <v>125</v>
      </c>
      <c r="Z98" s="210"/>
      <c r="AA98" s="210"/>
      <c r="AB98" s="210"/>
      <c r="AC98" s="210"/>
      <c r="AD98" s="210"/>
      <c r="AE98" s="210"/>
      <c r="AF98" s="210"/>
      <c r="AG98" s="210" t="s">
        <v>235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45" outlineLevel="2" x14ac:dyDescent="0.2">
      <c r="A99" s="227"/>
      <c r="B99" s="228"/>
      <c r="C99" s="268" t="s">
        <v>255</v>
      </c>
      <c r="D99" s="261"/>
      <c r="E99" s="261"/>
      <c r="F99" s="261"/>
      <c r="G99" s="261"/>
      <c r="H99" s="230"/>
      <c r="I99" s="230"/>
      <c r="J99" s="230"/>
      <c r="K99" s="230"/>
      <c r="L99" s="230"/>
      <c r="M99" s="230"/>
      <c r="N99" s="229"/>
      <c r="O99" s="229"/>
      <c r="P99" s="229"/>
      <c r="Q99" s="229"/>
      <c r="R99" s="230"/>
      <c r="S99" s="230"/>
      <c r="T99" s="230"/>
      <c r="U99" s="230"/>
      <c r="V99" s="230"/>
      <c r="W99" s="230"/>
      <c r="X99" s="230"/>
      <c r="Y99" s="230"/>
      <c r="Z99" s="210"/>
      <c r="AA99" s="210"/>
      <c r="AB99" s="210"/>
      <c r="AC99" s="210"/>
      <c r="AD99" s="210"/>
      <c r="AE99" s="210"/>
      <c r="AF99" s="210"/>
      <c r="AG99" s="210" t="s">
        <v>226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60" t="str">
        <f>C99</f>
        <v>Náklady na provedení skutečného zaměření stavby v rozsahu nezbytném pro zápis změny do katastru nemovitostí a dle návrhu SOD. 3 paré v tištěné podobě + 1x elektronicky na CD. Jedná se o vyhotovení geometrického plánu pro zápis staveb do katastru nemovitostí a zaměření celé stavby (rozsah komunikací a zpevněných ploch, skutečná trasa inženýrských sítí atd.) pro jejich zápis do GIS.</v>
      </c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48">
        <v>36</v>
      </c>
      <c r="B100" s="249" t="s">
        <v>256</v>
      </c>
      <c r="C100" s="265" t="s">
        <v>257</v>
      </c>
      <c r="D100" s="250" t="s">
        <v>233</v>
      </c>
      <c r="E100" s="251">
        <v>1</v>
      </c>
      <c r="F100" s="252"/>
      <c r="G100" s="253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21</v>
      </c>
      <c r="M100" s="230">
        <f>G100*(1+L100/100)</f>
        <v>0</v>
      </c>
      <c r="N100" s="229">
        <v>0</v>
      </c>
      <c r="O100" s="229">
        <f>ROUND(E100*N100,2)</f>
        <v>0</v>
      </c>
      <c r="P100" s="229">
        <v>0</v>
      </c>
      <c r="Q100" s="229">
        <f>ROUND(E100*P100,2)</f>
        <v>0</v>
      </c>
      <c r="R100" s="230"/>
      <c r="S100" s="230" t="s">
        <v>123</v>
      </c>
      <c r="T100" s="230" t="s">
        <v>129</v>
      </c>
      <c r="U100" s="230">
        <v>0</v>
      </c>
      <c r="V100" s="230">
        <f>ROUND(E100*U100,2)</f>
        <v>0</v>
      </c>
      <c r="W100" s="230"/>
      <c r="X100" s="230" t="s">
        <v>234</v>
      </c>
      <c r="Y100" s="230" t="s">
        <v>125</v>
      </c>
      <c r="Z100" s="210"/>
      <c r="AA100" s="210"/>
      <c r="AB100" s="210"/>
      <c r="AC100" s="210"/>
      <c r="AD100" s="210"/>
      <c r="AE100" s="210"/>
      <c r="AF100" s="210"/>
      <c r="AG100" s="210" t="s">
        <v>235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2.5" outlineLevel="2" x14ac:dyDescent="0.2">
      <c r="A101" s="227"/>
      <c r="B101" s="228"/>
      <c r="C101" s="268" t="s">
        <v>258</v>
      </c>
      <c r="D101" s="261"/>
      <c r="E101" s="261"/>
      <c r="F101" s="261"/>
      <c r="G101" s="261"/>
      <c r="H101" s="230"/>
      <c r="I101" s="230"/>
      <c r="J101" s="230"/>
      <c r="K101" s="230"/>
      <c r="L101" s="230"/>
      <c r="M101" s="230"/>
      <c r="N101" s="229"/>
      <c r="O101" s="229"/>
      <c r="P101" s="229"/>
      <c r="Q101" s="229"/>
      <c r="R101" s="230"/>
      <c r="S101" s="230"/>
      <c r="T101" s="230"/>
      <c r="U101" s="230"/>
      <c r="V101" s="230"/>
      <c r="W101" s="230"/>
      <c r="X101" s="230"/>
      <c r="Y101" s="230"/>
      <c r="Z101" s="210"/>
      <c r="AA101" s="210"/>
      <c r="AB101" s="210"/>
      <c r="AC101" s="210"/>
      <c r="AD101" s="210"/>
      <c r="AE101" s="210"/>
      <c r="AF101" s="210"/>
      <c r="AG101" s="210" t="s">
        <v>226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60" t="str">
        <f>C101</f>
        <v>Náklady zhotovitele spojené s povinným pojištěním dodavatele nebo stavebního díla či jeho části nebo odpovědnosti za škodu, jak je uvedeno v návrhu SoD.</v>
      </c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48">
        <v>37</v>
      </c>
      <c r="B102" s="249" t="s">
        <v>259</v>
      </c>
      <c r="C102" s="265" t="s">
        <v>260</v>
      </c>
      <c r="D102" s="250" t="s">
        <v>233</v>
      </c>
      <c r="E102" s="251">
        <v>1</v>
      </c>
      <c r="F102" s="252"/>
      <c r="G102" s="253">
        <f>ROUND(E102*F102,2)</f>
        <v>0</v>
      </c>
      <c r="H102" s="231"/>
      <c r="I102" s="230">
        <f>ROUND(E102*H102,2)</f>
        <v>0</v>
      </c>
      <c r="J102" s="231"/>
      <c r="K102" s="230">
        <f>ROUND(E102*J102,2)</f>
        <v>0</v>
      </c>
      <c r="L102" s="230">
        <v>21</v>
      </c>
      <c r="M102" s="230">
        <f>G102*(1+L102/100)</f>
        <v>0</v>
      </c>
      <c r="N102" s="229">
        <v>0</v>
      </c>
      <c r="O102" s="229">
        <f>ROUND(E102*N102,2)</f>
        <v>0</v>
      </c>
      <c r="P102" s="229">
        <v>0</v>
      </c>
      <c r="Q102" s="229">
        <f>ROUND(E102*P102,2)</f>
        <v>0</v>
      </c>
      <c r="R102" s="230"/>
      <c r="S102" s="230" t="s">
        <v>123</v>
      </c>
      <c r="T102" s="230" t="s">
        <v>129</v>
      </c>
      <c r="U102" s="230">
        <v>0</v>
      </c>
      <c r="V102" s="230">
        <f>ROUND(E102*U102,2)</f>
        <v>0</v>
      </c>
      <c r="W102" s="230"/>
      <c r="X102" s="230" t="s">
        <v>234</v>
      </c>
      <c r="Y102" s="230" t="s">
        <v>125</v>
      </c>
      <c r="Z102" s="210"/>
      <c r="AA102" s="210"/>
      <c r="AB102" s="210"/>
      <c r="AC102" s="210"/>
      <c r="AD102" s="210"/>
      <c r="AE102" s="210"/>
      <c r="AF102" s="210"/>
      <c r="AG102" s="210" t="s">
        <v>235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22.5" outlineLevel="2" x14ac:dyDescent="0.2">
      <c r="A103" s="227"/>
      <c r="B103" s="228"/>
      <c r="C103" s="268" t="s">
        <v>261</v>
      </c>
      <c r="D103" s="261"/>
      <c r="E103" s="261"/>
      <c r="F103" s="261"/>
      <c r="G103" s="261"/>
      <c r="H103" s="230"/>
      <c r="I103" s="230"/>
      <c r="J103" s="230"/>
      <c r="K103" s="230"/>
      <c r="L103" s="230"/>
      <c r="M103" s="230"/>
      <c r="N103" s="229"/>
      <c r="O103" s="229"/>
      <c r="P103" s="229"/>
      <c r="Q103" s="229"/>
      <c r="R103" s="230"/>
      <c r="S103" s="230"/>
      <c r="T103" s="230"/>
      <c r="U103" s="230"/>
      <c r="V103" s="230"/>
      <c r="W103" s="230"/>
      <c r="X103" s="230"/>
      <c r="Y103" s="230"/>
      <c r="Z103" s="210"/>
      <c r="AA103" s="210"/>
      <c r="AB103" s="210"/>
      <c r="AC103" s="210"/>
      <c r="AD103" s="210"/>
      <c r="AE103" s="210"/>
      <c r="AF103" s="210"/>
      <c r="AG103" s="210" t="s">
        <v>226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60" t="str">
        <f>C103</f>
        <v>Náklady zhotovitele spojené se zřízením zajišťovacích bankovních záruk po celou dobu realizace díla a celou záruční dobu, jak je uvedeno v návrhu SoD (pokud je zadavatel v návrhu SOD požaduje).</v>
      </c>
      <c r="BB103" s="210"/>
      <c r="BC103" s="210"/>
      <c r="BD103" s="210"/>
      <c r="BE103" s="210"/>
      <c r="BF103" s="210"/>
      <c r="BG103" s="210"/>
      <c r="BH103" s="210"/>
    </row>
    <row r="104" spans="1:60" x14ac:dyDescent="0.2">
      <c r="A104" s="3"/>
      <c r="B104" s="4"/>
      <c r="C104" s="271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AE104">
        <v>15</v>
      </c>
      <c r="AF104">
        <v>21</v>
      </c>
      <c r="AG104" t="s">
        <v>104</v>
      </c>
    </row>
    <row r="105" spans="1:60" x14ac:dyDescent="0.2">
      <c r="A105" s="213"/>
      <c r="B105" s="214" t="s">
        <v>31</v>
      </c>
      <c r="C105" s="272"/>
      <c r="D105" s="215"/>
      <c r="E105" s="216"/>
      <c r="F105" s="216"/>
      <c r="G105" s="247">
        <f>G8+G36+G41+G46+G57+G61+G70+G72+G76+G82+G84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AE105">
        <f>SUMIF(L7:L103,AE104,G7:G103)</f>
        <v>0</v>
      </c>
      <c r="AF105">
        <f>SUMIF(L7:L103,AF104,G7:G103)</f>
        <v>0</v>
      </c>
      <c r="AG105" t="s">
        <v>262</v>
      </c>
    </row>
    <row r="106" spans="1:60" x14ac:dyDescent="0.2">
      <c r="A106" s="3"/>
      <c r="B106" s="4"/>
      <c r="C106" s="271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60" x14ac:dyDescent="0.2">
      <c r="A107" s="3"/>
      <c r="B107" s="4"/>
      <c r="C107" s="271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1:60" x14ac:dyDescent="0.2">
      <c r="A108" s="217" t="s">
        <v>263</v>
      </c>
      <c r="B108" s="217"/>
      <c r="C108" s="273"/>
      <c r="D108" s="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">
      <c r="A109" s="218"/>
      <c r="B109" s="219"/>
      <c r="C109" s="274"/>
      <c r="D109" s="219"/>
      <c r="E109" s="219"/>
      <c r="F109" s="219"/>
      <c r="G109" s="220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AG109" t="s">
        <v>264</v>
      </c>
    </row>
    <row r="110" spans="1:60" x14ac:dyDescent="0.2">
      <c r="A110" s="221"/>
      <c r="B110" s="222"/>
      <c r="C110" s="275"/>
      <c r="D110" s="222"/>
      <c r="E110" s="222"/>
      <c r="F110" s="222"/>
      <c r="G110" s="22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 x14ac:dyDescent="0.2">
      <c r="A111" s="221"/>
      <c r="B111" s="222"/>
      <c r="C111" s="275"/>
      <c r="D111" s="222"/>
      <c r="E111" s="222"/>
      <c r="F111" s="222"/>
      <c r="G111" s="22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2">
      <c r="A112" s="221"/>
      <c r="B112" s="222"/>
      <c r="C112" s="275"/>
      <c r="D112" s="222"/>
      <c r="E112" s="222"/>
      <c r="F112" s="222"/>
      <c r="G112" s="22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33" x14ac:dyDescent="0.2">
      <c r="A113" s="224"/>
      <c r="B113" s="225"/>
      <c r="C113" s="276"/>
      <c r="D113" s="225"/>
      <c r="E113" s="225"/>
      <c r="F113" s="225"/>
      <c r="G113" s="226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 x14ac:dyDescent="0.2">
      <c r="A114" s="3"/>
      <c r="B114" s="4"/>
      <c r="C114" s="271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 x14ac:dyDescent="0.2">
      <c r="C115" s="277"/>
      <c r="D115" s="10"/>
      <c r="AG115" t="s">
        <v>265</v>
      </c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2QyBXKTEx2zflVH6Xvm4kd2D2zlC8wG2npEZrpxcbRePbI1xdj30xlDa2sVXxVCVouEqAepTweBimKlpLGEBg==" saltValue="7zwddxdDc5nCcLG2tzTVlQ==" spinCount="100000" sheet="1" formatRows="0"/>
  <mergeCells count="18">
    <mergeCell ref="C101:G101"/>
    <mergeCell ref="C103:G103"/>
    <mergeCell ref="C91:G91"/>
    <mergeCell ref="C93:G93"/>
    <mergeCell ref="C94:G94"/>
    <mergeCell ref="C95:G95"/>
    <mergeCell ref="C97:G97"/>
    <mergeCell ref="C99:G99"/>
    <mergeCell ref="A1:G1"/>
    <mergeCell ref="C2:G2"/>
    <mergeCell ref="C3:G3"/>
    <mergeCell ref="C4:G4"/>
    <mergeCell ref="A108:C108"/>
    <mergeCell ref="A109:G113"/>
    <mergeCell ref="C79:G79"/>
    <mergeCell ref="C86:G86"/>
    <mergeCell ref="C88:G88"/>
    <mergeCell ref="C89:G8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D1-01 1.Rev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'D1-01 1.Rev Pol'!Názvy_tisku</vt:lpstr>
      <vt:lpstr>oadresa</vt:lpstr>
      <vt:lpstr>Stavba!Objednatel</vt:lpstr>
      <vt:lpstr>Stavba!Objekt</vt:lpstr>
      <vt:lpstr>'D1-01 1.Rev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Marek</dc:creator>
  <cp:lastModifiedBy>Karel Marek</cp:lastModifiedBy>
  <cp:lastPrinted>2019-03-19T12:27:02Z</cp:lastPrinted>
  <dcterms:created xsi:type="dcterms:W3CDTF">2009-04-08T07:15:50Z</dcterms:created>
  <dcterms:modified xsi:type="dcterms:W3CDTF">2023-10-20T11:29:03Z</dcterms:modified>
</cp:coreProperties>
</file>